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BLOCK 1 (Wk 1-4)" sheetId="2" state="visible" r:id="rId4"/>
    <sheet name="BLOCK 2 (Wk 5-8)" sheetId="3" state="visible" r:id="rId5"/>
    <sheet name="EXERCISE NOTE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<sst xmlns="http://schemas.openxmlformats.org/spreadsheetml/2006/main" count="1495" uniqueCount="256">
  <si>
    <t xml:space="preserve">SQUAT EVERY DAY — 8-WEEK STRENGTH &amp; HYPERTROPHY PROGRAM</t>
  </si>
  <si>
    <t xml:space="preserve">Goal: Maximize Low Bar Back Squat | Arm &amp; Shoulder Hypertrophy Focus</t>
  </si>
  <si>
    <t xml:space="preserve">ENTER YOUR 1RM FOR EACH LIFT (Block 1 bases)</t>
  </si>
  <si>
    <t xml:space="preserve">← Change ONLY the blue numbers in Column C. Everything else auto-calculates.</t>
  </si>
  <si>
    <t xml:space="preserve">Back Squat 1RM:</t>
  </si>
  <si>
    <t xml:space="preserve">Front Squat 1RM:</t>
  </si>
  <si>
    <t xml:space="preserve">Bench Press 1RM:</t>
  </si>
  <si>
    <t xml:space="preserve">Deadlift 1RM:</t>
  </si>
  <si>
    <t xml:space="preserve">OHP 1RM:</t>
  </si>
  <si>
    <t xml:space="preserve">CGBP 1RM:</t>
  </si>
  <si>
    <t xml:space="preserve">BLOCK 2 BASES &amp; TEST GOAL (auto-calculated, but editable)</t>
  </si>
  <si>
    <t xml:space="preserve">Squat TEST DAY Goal:</t>
  </si>
  <si>
    <t xml:space="preserve">Block 2 Front Squat Base:</t>
  </si>
  <si>
    <t xml:space="preserve">Block 2 Bench Base:</t>
  </si>
  <si>
    <t xml:space="preserve">Block 2 Deadlift Base:</t>
  </si>
  <si>
    <t xml:space="preserve">Block 2 OHP Base:</t>
  </si>
  <si>
    <t xml:space="preserve">Block 2 CGBP Base:</t>
  </si>
  <si>
    <t xml:space="preserve">← Edit 'Squat TEST DAY Goal' to your target weight. Test day attempts auto-calculate from it.</t>
  </si>
  <si>
    <t xml:space="preserve">PROGRAM PHILOSOPHY</t>
  </si>
  <si>
    <t xml:space="preserve">Built on Bulgarian/Broz-style daily squatting research, condensed into an aggressive 8-week cycle.</t>
  </si>
  <si>
    <t xml:space="preserve">Two 4-week blocks (3 loading + 1 deload). Block 1 builds base &amp; work capacity. Block 2 peaks for a max attempt.</t>
  </si>
  <si>
    <t xml:space="preserve">Squat daily with intelligent variation — barbell every day. Autoregulate: take what your body gives you.</t>
  </si>
  <si>
    <t xml:space="preserve">Arms &amp; shoulders get extra volume on moderate/light days when systemic fatigue is lowest.</t>
  </si>
  <si>
    <t xml:space="preserve">All prescribed weights update automatically from your 1RM inputs above.</t>
  </si>
  <si>
    <t xml:space="preserve">WEEKLY STRUCTURE</t>
  </si>
  <si>
    <t xml:space="preserve">Day</t>
  </si>
  <si>
    <t xml:space="preserve">Intensity</t>
  </si>
  <si>
    <t xml:space="preserve">Focus</t>
  </si>
  <si>
    <t xml:space="preserve">MONDAY</t>
  </si>
  <si>
    <t xml:space="preserve">RECOVERY</t>
  </si>
  <si>
    <t xml:space="preserve">Zercher Squat + Light Arms/Shoulders/Mobility</t>
  </si>
  <si>
    <t xml:space="preserve">TUESDAY</t>
  </si>
  <si>
    <t xml:space="preserve">HEAVY</t>
  </si>
  <si>
    <t xml:space="preserve">Low Bar Back Squat + Bench Press + Shoulders/Triceps</t>
  </si>
  <si>
    <t xml:space="preserve">WEDNESDAY</t>
  </si>
  <si>
    <t xml:space="preserve">MODERATE</t>
  </si>
  <si>
    <t xml:space="preserve">Front Squat + OHP + Arms (Bis &amp; Tris)</t>
  </si>
  <si>
    <t xml:space="preserve">THURSDAY</t>
  </si>
  <si>
    <t xml:space="preserve">LIGHT</t>
  </si>
  <si>
    <t xml:space="preserve">Pause Squat + Rows/Back + Rear Delts + Biceps</t>
  </si>
  <si>
    <t xml:space="preserve">FRIDAY</t>
  </si>
  <si>
    <t xml:space="preserve">Low Bar Back Squat + Deadlift + Core</t>
  </si>
  <si>
    <t xml:space="preserve">SATURDAY</t>
  </si>
  <si>
    <t xml:space="preserve">High Bar Squat + Close-Grip Bench + Arms/Shoulders</t>
  </si>
  <si>
    <t xml:space="preserve">SUNDAY</t>
  </si>
  <si>
    <t xml:space="preserve">Tempo Squat + Incline Press + Shoulders + Arms</t>
  </si>
  <si>
    <t xml:space="preserve">BLOCK STRUCTURE</t>
  </si>
  <si>
    <t xml:space="preserve">Block</t>
  </si>
  <si>
    <t xml:space="preserve">Phase</t>
  </si>
  <si>
    <t xml:space="preserve">Description</t>
  </si>
  <si>
    <t xml:space="preserve">Block 1 (Weeks 1-4)</t>
  </si>
  <si>
    <t xml:space="preserve">Base &amp; Intensify</t>
  </si>
  <si>
    <t xml:space="preserve">Build work capacity, adapt to daily squatting. Heavy days: triples/doubles at 78-90%. Deload week 4.</t>
  </si>
  <si>
    <t xml:space="preserve">Block 2 (Weeks 5-8)</t>
  </si>
  <si>
    <t xml:space="preserve">Peak &amp; Test</t>
  </si>
  <si>
    <t xml:space="preserve">Intensity climbs, volume drops. Heavy days: doubles/singles at 85-97%. Deload week 8 then TEST DAY.</t>
  </si>
  <si>
    <t xml:space="preserve">WARM-UP PROTOCOL (Before Every Session)</t>
  </si>
  <si>
    <t xml:space="preserve">1. General: 3-5 min light cardio (bike, rowing, or brisk walk)</t>
  </si>
  <si>
    <t xml:space="preserve">2. Hip Circles: 10 each direction</t>
  </si>
  <si>
    <t xml:space="preserve">3. Bodyweight Deep Squat Hold: 2 x 30 sec (push knees out with elbows)</t>
  </si>
  <si>
    <t xml:space="preserve">4. Walking Lunges: 10 each leg</t>
  </si>
  <si>
    <t xml:space="preserve">5. Leg Swings: 10 each leg (front-to-back + side-to-side)</t>
  </si>
  <si>
    <t xml:space="preserve">6. Band Pull-Aparts: 2 x 15</t>
  </si>
  <si>
    <t xml:space="preserve">7. Cat-Cow: 10 reps</t>
  </si>
  <si>
    <t xml:space="preserve">8. Squat Ramp-Up: Empty bar x 10, 40% x 5, 55% x 3, 65% x 2, then into working sets</t>
  </si>
  <si>
    <t xml:space="preserve">For Upper Body Days, add: Band Dislocates x 10, Light DB External Rotations 2 x 10</t>
  </si>
  <si>
    <t xml:space="preserve">AUTOREGULATION NOTES</t>
  </si>
  <si>
    <t xml:space="preserve">- Prescribed weights are TARGETS. If you feel great, hit them or slightly exceed. If you feel terrible, drop 5-10%.</t>
  </si>
  <si>
    <t xml:space="preserve">- On heavy squat days, work to a 'daily max' — the heaviest you can hit with CLEAN technique.</t>
  </si>
  <si>
    <t xml:space="preserve">- RPE: Most working sets should be RPE 7-8. Save RPE 9-10 for test day only.</t>
  </si>
  <si>
    <t xml:space="preserve">- If joints ache or movement quality degrades, swap to a lighter variation.</t>
  </si>
  <si>
    <t xml:space="preserve">- Track your actual weights in the yellow ACTUAL columns — invaluable for adjusting as you go.</t>
  </si>
  <si>
    <t xml:space="preserve">- Trust the deload weeks — they're when the magic happens. Don't skip them.</t>
  </si>
  <si>
    <t xml:space="preserve">BLOCK 1: BASE &amp; INTENSIFY</t>
  </si>
  <si>
    <t xml:space="preserve">Percentages based on 1RM inputs from OVERVIEW sheet</t>
  </si>
  <si>
    <t xml:space="preserve">WEEK 1</t>
  </si>
  <si>
    <t xml:space="preserve">Exercise</t>
  </si>
  <si>
    <t xml:space="preserve">Sets x Reps</t>
  </si>
  <si>
    <t xml:space="preserve">% of Max</t>
  </si>
  <si>
    <t xml:space="preserve">Rx Weight</t>
  </si>
  <si>
    <t xml:space="preserve">ACTUAL Weight</t>
  </si>
  <si>
    <t xml:space="preserve">Notes</t>
  </si>
  <si>
    <t xml:space="preserve">MONDAY
(RECOVERY)</t>
  </si>
  <si>
    <t xml:space="preserve">Zercher Squat</t>
  </si>
  <si>
    <t xml:space="preserve">2x10</t>
  </si>
  <si>
    <t xml:space="preserve">—</t>
  </si>
  <si>
    <t xml:space="preserve">Band Pull-Aparts</t>
  </si>
  <si>
    <t xml:space="preserve">3x20</t>
  </si>
  <si>
    <t xml:space="preserve">Select weight</t>
  </si>
  <si>
    <t xml:space="preserve">Light DB Lateral Raise</t>
  </si>
  <si>
    <t xml:space="preserve">3x15-20</t>
  </si>
  <si>
    <t xml:space="preserve">Light DB Curl</t>
  </si>
  <si>
    <t xml:space="preserve">Stretching / Foam Rolling</t>
  </si>
  <si>
    <t xml:space="preserve">10-15 min</t>
  </si>
  <si>
    <t xml:space="preserve">TUESDAY
(HEAVY)</t>
  </si>
  <si>
    <t xml:space="preserve">Low Bar Back Squat</t>
  </si>
  <si>
    <t xml:space="preserve">2x3</t>
  </si>
  <si>
    <t xml:space="preserve">78%</t>
  </si>
  <si>
    <t xml:space="preserve">Bench Press</t>
  </si>
  <si>
    <t xml:space="preserve">4x5</t>
  </si>
  <si>
    <t xml:space="preserve">75%</t>
  </si>
  <si>
    <t xml:space="preserve">DB Lateral Raise</t>
  </si>
  <si>
    <t xml:space="preserve">3x12-15</t>
  </si>
  <si>
    <t xml:space="preserve">Overhead Tricep Extension (DB)</t>
  </si>
  <si>
    <t xml:space="preserve">3x10-12</t>
  </si>
  <si>
    <t xml:space="preserve">Face Pulls (Cable/Band)</t>
  </si>
  <si>
    <t xml:space="preserve">WEDNESDAY
(MODERATE)</t>
  </si>
  <si>
    <t xml:space="preserve">Front Squat</t>
  </si>
  <si>
    <t xml:space="preserve">2x5</t>
  </si>
  <si>
    <t xml:space="preserve">65%</t>
  </si>
  <si>
    <t xml:space="preserve">Standing OHP (Barbell)</t>
  </si>
  <si>
    <t xml:space="preserve">4x6</t>
  </si>
  <si>
    <t xml:space="preserve">72%</t>
  </si>
  <si>
    <t xml:space="preserve">Barbell Curl</t>
  </si>
  <si>
    <t xml:space="preserve">3x8-10</t>
  </si>
  <si>
    <t xml:space="preserve">Skull Crushers (EZ Bar)</t>
  </si>
  <si>
    <t xml:space="preserve">Cable Lateral Raise</t>
  </si>
  <si>
    <t xml:space="preserve">THURSDAY
(LIGHT)</t>
  </si>
  <si>
    <t xml:space="preserve">Pause Back Squat (3-sec)</t>
  </si>
  <si>
    <t xml:space="preserve">2x4</t>
  </si>
  <si>
    <t xml:space="preserve">55%</t>
  </si>
  <si>
    <t xml:space="preserve">Barbell Row</t>
  </si>
  <si>
    <t xml:space="preserve">4x6-8</t>
  </si>
  <si>
    <t xml:space="preserve">Lat Pulldown or Pull-ups</t>
  </si>
  <si>
    <t xml:space="preserve">Rear Delt Fly (DB)</t>
  </si>
  <si>
    <t xml:space="preserve">Hammer Curl (DB)</t>
  </si>
  <si>
    <t xml:space="preserve">FRIDAY
(HEAVY)</t>
  </si>
  <si>
    <t xml:space="preserve">Low Bar Back Squat (Singles)</t>
  </si>
  <si>
    <t xml:space="preserve">2x2</t>
  </si>
  <si>
    <t xml:space="preserve">80%</t>
  </si>
  <si>
    <t xml:space="preserve">Deadlift (Conventional)</t>
  </si>
  <si>
    <t xml:space="preserve">3x4</t>
  </si>
  <si>
    <t xml:space="preserve">Leg Curl (Machine)</t>
  </si>
  <si>
    <t xml:space="preserve">Ab Wheel or Hanging Leg Raise</t>
  </si>
  <si>
    <t xml:space="preserve">3x10-15</t>
  </si>
  <si>
    <t xml:space="preserve">SATURDAY
(MODERATE)</t>
  </si>
  <si>
    <t xml:space="preserve">High Bar Back Squat</t>
  </si>
  <si>
    <t xml:space="preserve">67%</t>
  </si>
  <si>
    <t xml:space="preserve">Close-Grip Bench Press</t>
  </si>
  <si>
    <t xml:space="preserve">EZ Bar Curl</t>
  </si>
  <si>
    <t xml:space="preserve">Tricep Pushdown (Cable)</t>
  </si>
  <si>
    <t xml:space="preserve">SUNDAY
(LIGHT)</t>
  </si>
  <si>
    <t xml:space="preserve">Tempo Squat (3-1-0)</t>
  </si>
  <si>
    <t xml:space="preserve">52%</t>
  </si>
  <si>
    <t xml:space="preserve">Incline DB Press</t>
  </si>
  <si>
    <t xml:space="preserve">Arnold Press (DB)</t>
  </si>
  <si>
    <t xml:space="preserve">Incline DB Curl</t>
  </si>
  <si>
    <t xml:space="preserve">Overhead Tricep Ext (Cable)</t>
  </si>
  <si>
    <t xml:space="preserve">WEEK 2</t>
  </si>
  <si>
    <t xml:space="preserve">83%</t>
  </si>
  <si>
    <t xml:space="preserve">4x4</t>
  </si>
  <si>
    <t xml:space="preserve">68%</t>
  </si>
  <si>
    <t xml:space="preserve">57%</t>
  </si>
  <si>
    <t xml:space="preserve">2x1</t>
  </si>
  <si>
    <t xml:space="preserve">85%</t>
  </si>
  <si>
    <t xml:space="preserve">3x3</t>
  </si>
  <si>
    <t xml:space="preserve">70%</t>
  </si>
  <si>
    <t xml:space="preserve">WEEK 3</t>
  </si>
  <si>
    <t xml:space="preserve">88%</t>
  </si>
  <si>
    <t xml:space="preserve">62%</t>
  </si>
  <si>
    <t xml:space="preserve">90%</t>
  </si>
  <si>
    <t xml:space="preserve">73%</t>
  </si>
  <si>
    <t xml:space="preserve">WEEK 4 — DELOAD</t>
  </si>
  <si>
    <t xml:space="preserve">2x8</t>
  </si>
  <si>
    <t xml:space="preserve">3x15</t>
  </si>
  <si>
    <t xml:space="preserve">2x15-20</t>
  </si>
  <si>
    <t xml:space="preserve">Seated DB Shoulder Press</t>
  </si>
  <si>
    <t xml:space="preserve">3x10</t>
  </si>
  <si>
    <t xml:space="preserve">2x15</t>
  </si>
  <si>
    <t xml:space="preserve">50%</t>
  </si>
  <si>
    <t xml:space="preserve">3x8</t>
  </si>
  <si>
    <t xml:space="preserve">3x12</t>
  </si>
  <si>
    <t xml:space="preserve">Deadlift</t>
  </si>
  <si>
    <t xml:space="preserve">60%</t>
  </si>
  <si>
    <t xml:space="preserve">2x6</t>
  </si>
  <si>
    <t xml:space="preserve">BLOCK 2: PEAK &amp; TEST</t>
  </si>
  <si>
    <t xml:space="preserve">Percentages based on Block 2 Peak Bases from OVERVIEW sheet</t>
  </si>
  <si>
    <t xml:space="preserve">WEEK 5</t>
  </si>
  <si>
    <t xml:space="preserve">82%</t>
  </si>
  <si>
    <t xml:space="preserve">3x5</t>
  </si>
  <si>
    <t xml:space="preserve">WEEK 6</t>
  </si>
  <si>
    <t xml:space="preserve">87%</t>
  </si>
  <si>
    <t xml:space="preserve">93%</t>
  </si>
  <si>
    <t xml:space="preserve">56%</t>
  </si>
  <si>
    <t xml:space="preserve">WEEK 7</t>
  </si>
  <si>
    <t xml:space="preserve">95%</t>
  </si>
  <si>
    <t xml:space="preserve">92%</t>
  </si>
  <si>
    <t xml:space="preserve">77%</t>
  </si>
  <si>
    <t xml:space="preserve">63%</t>
  </si>
  <si>
    <t xml:space="preserve">1x1</t>
  </si>
  <si>
    <t xml:space="preserve">97%</t>
  </si>
  <si>
    <t xml:space="preserve">WEEK 8 — DELOAD → TEST WEEK 🎯</t>
  </si>
  <si>
    <t xml:space="preserve">FRIDAY
(LIGHT (Pre-Test))</t>
  </si>
  <si>
    <t xml:space="preserve">Light Tempo Squat (3-1-0)</t>
  </si>
  <si>
    <t xml:space="preserve">2x12</t>
  </si>
  <si>
    <t xml:space="preserve">10 min</t>
  </si>
  <si>
    <t xml:space="preserve">SATURDAY
(🎯 TEST DAY)</t>
  </si>
  <si>
    <t xml:space="preserve">LOW BAR BACK SQUAT — TEST</t>
  </si>
  <si>
    <t xml:space="preserve">See protocol below</t>
  </si>
  <si>
    <t xml:space="preserve">Warm-up: Bar x5, 135x5, 185x3</t>
  </si>
  <si>
    <t xml:space="preserve">Warm-up: 225x2, 275x1, 315x1</t>
  </si>
  <si>
    <t xml:space="preserve">Warm-up: 345x1, 365x1, 385x1</t>
  </si>
  <si>
    <t xml:space="preserve">ATTEMPT 1</t>
  </si>
  <si>
    <t xml:space="preserve">ATTEMPT 2 🎯 THE GOAL</t>
  </si>
  <si>
    <t xml:space="preserve">100%</t>
  </si>
  <si>
    <t xml:space="preserve">ATTEMPT 3 (if Attempt 2 flew)</t>
  </si>
  <si>
    <t xml:space="preserve">103%</t>
  </si>
  <si>
    <t xml:space="preserve">SUNDAY
(REST)</t>
  </si>
  <si>
    <t xml:space="preserve">REST / CELEBRATE</t>
  </si>
  <si>
    <t xml:space="preserve">Light walk or foam rolling</t>
  </si>
  <si>
    <t xml:space="preserve">15-20 min</t>
  </si>
  <si>
    <t xml:space="preserve">You just hit a new PR. Enjoy it.</t>
  </si>
  <si>
    <t xml:space="preserve">⚡ TEST DAY PROTOCOL (Saturday of Week 8)</t>
  </si>
  <si>
    <t xml:space="preserve">Saturday of Week 8 is your TEST DAY — programmed above. Friday is deliberately light to keep you fresh.</t>
  </si>
  <si>
    <t xml:space="preserve">Full warm-up protocol, then ramp up with singles. The attempt weights auto-calculate from your Block 2 Squat Peak Base.</t>
  </si>
  <si>
    <t xml:space="preserve">Attempt 1: ~95% (conservative opener — should be smooth)</t>
  </si>
  <si>
    <t xml:space="preserve">Attempt 2: ~100% of peak base (THE GOAL 🎯)</t>
  </si>
  <si>
    <t xml:space="preserve">Attempt 3: ~103% (if Attempt 2 moved well — bonus!)</t>
  </si>
  <si>
    <t xml:space="preserve">Rest 5-8 min between heavy attempts. Film every attempt. Trust the process.</t>
  </si>
  <si>
    <t xml:space="preserve">EXERCISE EXECUTION NOTES</t>
  </si>
  <si>
    <t xml:space="preserve">Notes &amp; Execution Cues</t>
  </si>
  <si>
    <t xml:space="preserve">SQUAT VARIATIONS</t>
  </si>
  <si>
    <t xml:space="preserve">Bar sits on rear delts across the spine of the scapula. Moderate stance, slight toe-out. Sit back, hips break first. Drive through mid-foot. Brace hard, big breath each rep.</t>
  </si>
  <si>
    <t xml:space="preserve">Elbows high, bar on front delts. More upright torso. Great for quad development and thoracic spine strength. Builds back squat strength from the bottom.</t>
  </si>
  <si>
    <t xml:space="preserve">Full depth, hold motionless for 3 seconds in the hole, then drive up. No bouncing. Builds bottom-end strength and reinforces positioning.</t>
  </si>
  <si>
    <t xml:space="preserve">3 seconds down, 1-second pause, explode up. Increases time under tension. Great for recovery days.</t>
  </si>
  <si>
    <t xml:space="preserve">Bar on top of traps. More upright, more quad dominant. Reduces posterior chain fatigue from low bar.</t>
  </si>
  <si>
    <t xml:space="preserve">Bar in the crook of your elbows, squat to full depth. Easier on the low back. Builds core and upper back. Recovery day movement — not max effort.</t>
  </si>
  <si>
    <t xml:space="preserve">PRESSING MOVEMENTS</t>
  </si>
  <si>
    <t xml:space="preserve">Full setup — arch, retracted scapulae, leg drive, controlled descent, pause on chest, press explosively.</t>
  </si>
  <si>
    <t xml:space="preserve">Hands ~shoulder width. Tighter elbows. Builds lockout strength and tricep mass.</t>
  </si>
  <si>
    <t xml:space="preserve">30-45 degree angle. Targets upper chest and front delts. Full range of motion.</t>
  </si>
  <si>
    <t xml:space="preserve">Strict press from front rack. No leg drive. Brace core hard.</t>
  </si>
  <si>
    <t xml:space="preserve">Palms facing you at bottom, rotate to palms forward as you press. Hits all three delt heads.</t>
  </si>
  <si>
    <t xml:space="preserve">ARM ISOLATION</t>
  </si>
  <si>
    <t xml:space="preserve">Controlled eccentric, squeeze at top. Minimal swinging. Slight body English on last 1-2 reps is fine.</t>
  </si>
  <si>
    <t xml:space="preserve">Angled grip reduces wrist strain. Good brachialis variation.</t>
  </si>
  <si>
    <t xml:space="preserve">Neutral grip. Builds arm thickness. Elbows pinned to sides.</t>
  </si>
  <si>
    <t xml:space="preserve">Bench at 45-60 degrees. Pre-stretches long head of bicep. Strict form.</t>
  </si>
  <si>
    <t xml:space="preserve">Lower to forehead or behind head. Elbows pointed at ceiling. Primary tricep mass builder.</t>
  </si>
  <si>
    <t xml:space="preserve">Overhead Tricep Extension</t>
  </si>
  <si>
    <t xml:space="preserve">Full stretch at bottom, lock out at top. Targets long head of tricep for maximum size.</t>
  </si>
  <si>
    <t xml:space="preserve">Lock elbows at sides, squeeze at full extension. Higher rep pump work.</t>
  </si>
  <si>
    <t xml:space="preserve">BACK &amp; REAR DELTS</t>
  </si>
  <si>
    <t xml:space="preserve">Hinge at 45 degrees, pull to lower sternum. Controlled eccentric. Builds upper back thickness.</t>
  </si>
  <si>
    <t xml:space="preserve">Full stretch at top, squeeze lats at bottom. Use pull-ups if you can do 8+.</t>
  </si>
  <si>
    <t xml:space="preserve">External rotation at top. Essential for shoulder health with all the pressing.</t>
  </si>
  <si>
    <t xml:space="preserve">Light weight, high reps, focus on squeeze. Builds rear delt cap.</t>
  </si>
  <si>
    <t xml:space="preserve">Light band at chest height. Great for warm-ups and recovery days.</t>
  </si>
  <si>
    <t xml:space="preserve">LEGS &amp; CORE</t>
  </si>
  <si>
    <t xml:space="preserve">Break floor with leg drive, lock out with hip extension. Mixed or hook grip.</t>
  </si>
  <si>
    <t xml:space="preserve">Lying or seated. Protects hamstrings. Go for the pump.</t>
  </si>
  <si>
    <t xml:space="preserve">Core stability is critical for heavy squatting. Anti-extension work.</t>
  </si>
  <si>
    <t xml:space="preserve">NOTES</t>
  </si>
  <si>
    <t xml:space="preserve">'Select weight' exercises</t>
  </si>
  <si>
    <t xml:space="preserve">For cable/machine exercises, start moderate and progress. Track actual weights in the ACTUAL column.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</si>
</sst>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B2A4A"/>
      <name val="Arial"/>
      <family val="0"/>
      <charset val="1"/>
    </font>
    <font>
      <b val="true"/>
      <sz val="12"/>
      <color rgb="FFE8833A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0"/>
      <color rgb="FF1A1A1A"/>
      <name val="Arial"/>
      <family val="0"/>
      <charset val="1"/>
    </font>
    <font>
      <b val="true"/>
      <sz val="12"/>
      <color rgb="FF0000FF"/>
      <name val="Arial"/>
      <family val="0"/>
      <charset val="1"/>
    </font>
    <font>
      <b val="true"/>
      <sz val="11"/>
      <color rgb="FF006600"/>
      <name val="Arial"/>
      <family val="0"/>
      <charset val="1"/>
    </font>
    <font>
      <i val="true"/>
      <sz val="9"/>
      <color rgb="FFC0392B"/>
      <name val="Arial"/>
      <family val="0"/>
      <charset val="1"/>
    </font>
    <font>
      <sz val="9"/>
      <color rgb="FF1A1A1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4"/>
      <color rgb="FF1B2A4A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sz val="10"/>
      <color rgb="FF006600"/>
      <name val="Arial"/>
      <family val="0"/>
      <charset val="1"/>
    </font>
    <font>
      <b val="true"/>
      <sz val="12"/>
      <color rgb="FFC0392B"/>
      <name val="Arial"/>
      <family val="0"/>
      <charset val="1"/>
    </font>
    <font>
      <i val="true"/>
      <sz val="10"/>
      <color rgb="FF1A1A1A"/>
      <name val="Arial"/>
      <family val="0"/>
      <charset val="1"/>
    </font>
    <font>
      <b val="true"/>
      <sz val="11"/>
      <color rgb="FFE8833A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9E6"/>
        <bgColor rgb="FFFFFFFF"/>
      </patternFill>
    </fill>
    <fill>
      <patternFill patternType="solid">
        <fgColor rgb="FFE8F5E9"/>
        <bgColor rgb="FFFFF9E6"/>
      </patternFill>
    </fill>
    <fill>
      <patternFill patternType="solid">
        <fgColor rgb="FF2D4A7A"/>
        <bgColor rgb="FF555555"/>
      </patternFill>
    </fill>
    <fill>
      <patternFill patternType="solid">
        <fgColor rgb="FFE2E3F1"/>
        <bgColor rgb="FFD9D9D9"/>
      </patternFill>
    </fill>
    <fill>
      <patternFill patternType="solid">
        <fgColor rgb="FFFFD6D6"/>
        <bgColor rgb="FFFFE0E0"/>
      </patternFill>
    </fill>
    <fill>
      <patternFill patternType="solid">
        <fgColor rgb="FFFFF3CD"/>
        <bgColor rgb="FFFFF9E6"/>
      </patternFill>
    </fill>
    <fill>
      <patternFill patternType="solid">
        <fgColor rgb="FFD4EDDA"/>
        <bgColor rgb="FFE2E3F1"/>
      </patternFill>
    </fill>
    <fill>
      <patternFill patternType="solid">
        <fgColor rgb="FF1B2A4A"/>
        <bgColor rgb="FF003366"/>
      </patternFill>
    </fill>
    <fill>
      <patternFill patternType="solid">
        <fgColor rgb="FF27AE60"/>
        <bgColor rgb="FF008080"/>
      </patternFill>
    </fill>
    <fill>
      <patternFill patternType="solid">
        <fgColor rgb="FFC0392B"/>
        <bgColor rgb="FF993366"/>
      </patternFill>
    </fill>
    <fill>
      <patternFill patternType="solid">
        <fgColor rgb="FFFFE0E0"/>
        <bgColor rgb="FFFFD6D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1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FFE0E0"/>
      <rgbColor rgb="FF888888"/>
      <rgbColor rgb="FF9999FF"/>
      <rgbColor rgb="FF993366"/>
      <rgbColor rgb="FFFFF3CD"/>
      <rgbColor rgb="FFE8F5E9"/>
      <rgbColor rgb="FF660066"/>
      <rgbColor rgb="FFE8833A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3F1"/>
      <rgbColor rgb="FFD4EDDA"/>
      <rgbColor rgb="FFFFF9E6"/>
      <rgbColor rgb="FF99CCFF"/>
      <rgbColor rgb="FFFF99CC"/>
      <rgbColor rgb="FFCC99FF"/>
      <rgbColor rgb="FFFFD6D6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27AE60"/>
      <rgbColor rgb="FF003300"/>
      <rgbColor rgb="FF1A1A1A"/>
      <rgbColor rgb="FFC0392B"/>
      <rgbColor rgb="FF993366"/>
      <rgbColor rgb="FF2D4A7A"/>
      <rgbColor rgb="FF1B2A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false"/>
  </sheetPr>
  <dimension ref="B2:G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5"/>
    <col collapsed="false" customWidth="true" hidden="false" outlineLevel="0" max="6" min="3" style="0" width="20"/>
    <col collapsed="false" customWidth="true" hidden="false" outlineLevel="0" max="7" min="7" style="0" width="25"/>
    <col collapsed="false" customWidth="true" hidden="false" outlineLevel="0" max="8" min="8" style="0" width="3"/>
  </cols>
  <sheetData>
    <row r="2" customFormat="false" ht="19.7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6" customFormat="false" ht="15" hidden="false" customHeight="false" outlineLevel="0" collapsed="false">
      <c r="B6" s="3" t="s">
        <v>2</v>
      </c>
      <c r="D6" s="4" t="s">
        <v>3</v>
      </c>
      <c r="E6" s="4"/>
      <c r="F6" s="4"/>
      <c r="G6" s="4"/>
    </row>
    <row r="8" customFormat="false" ht="15" hidden="false" customHeight="false" outlineLevel="0" collapsed="false">
      <c r="B8" s="5" t="s">
        <v>4</v>
      </c>
      <c r="C8" s="6" t="n">
        <v>350</v>
      </c>
    </row>
    <row r="9" customFormat="false" ht="15" hidden="false" customHeight="false" outlineLevel="0" collapsed="false">
      <c r="B9" s="5" t="s">
        <v>5</v>
      </c>
      <c r="C9" s="6" t="n">
        <v>275</v>
      </c>
    </row>
    <row r="10" customFormat="false" ht="15" hidden="false" customHeight="false" outlineLevel="0" collapsed="false">
      <c r="B10" s="5" t="s">
        <v>6</v>
      </c>
      <c r="C10" s="6" t="n">
        <v>265</v>
      </c>
    </row>
    <row r="11" customFormat="false" ht="15" hidden="false" customHeight="false" outlineLevel="0" collapsed="false">
      <c r="B11" s="5" t="s">
        <v>7</v>
      </c>
      <c r="C11" s="6" t="n">
        <v>475</v>
      </c>
    </row>
    <row r="12" customFormat="false" ht="15" hidden="false" customHeight="false" outlineLevel="0" collapsed="false">
      <c r="B12" s="5" t="s">
        <v>8</v>
      </c>
      <c r="C12" s="6" t="n">
        <v>135</v>
      </c>
    </row>
    <row r="13" customFormat="false" ht="15" hidden="false" customHeight="false" outlineLevel="0" collapsed="false">
      <c r="B13" s="5" t="s">
        <v>9</v>
      </c>
      <c r="C13" s="6" t="n">
        <v>220</v>
      </c>
    </row>
    <row r="15" customFormat="false" ht="15" hidden="false" customHeight="false" outlineLevel="0" collapsed="false">
      <c r="B15" s="3" t="s">
        <v>10</v>
      </c>
    </row>
    <row r="16" customFormat="false" ht="15" hidden="false" customHeight="false" outlineLevel="0" collapsed="false">
      <c r="B16" s="5" t="s">
        <v>11</v>
      </c>
      <c r="C16" s="7" t="n">
        <f aca="false">ROUND(C8*1.16/5,0)*5</f>
        <v>405</v>
      </c>
    </row>
    <row r="17" customFormat="false" ht="15" hidden="false" customHeight="false" outlineLevel="0" collapsed="false">
      <c r="B17" s="5" t="s">
        <v>12</v>
      </c>
      <c r="C17" s="7" t="n">
        <f aca="false">C9+10</f>
        <v>285</v>
      </c>
    </row>
    <row r="18" customFormat="false" ht="15" hidden="false" customHeight="false" outlineLevel="0" collapsed="false">
      <c r="B18" s="5" t="s">
        <v>13</v>
      </c>
      <c r="C18" s="7" t="n">
        <f aca="false">C10+10</f>
        <v>275</v>
      </c>
    </row>
    <row r="19" customFormat="false" ht="15" hidden="false" customHeight="false" outlineLevel="0" collapsed="false">
      <c r="B19" s="5" t="s">
        <v>14</v>
      </c>
      <c r="C19" s="7" t="n">
        <f aca="false">C11+15</f>
        <v>490</v>
      </c>
    </row>
    <row r="20" customFormat="false" ht="15" hidden="false" customHeight="false" outlineLevel="0" collapsed="false">
      <c r="B20" s="5" t="s">
        <v>15</v>
      </c>
      <c r="C20" s="7" t="n">
        <f aca="false">C12+5</f>
        <v>140</v>
      </c>
    </row>
    <row r="21" customFormat="false" ht="15" hidden="false" customHeight="false" outlineLevel="0" collapsed="false">
      <c r="B21" s="5" t="s">
        <v>16</v>
      </c>
      <c r="C21" s="7" t="n">
        <f aca="false">C13+10</f>
        <v>230</v>
      </c>
    </row>
    <row r="22" customFormat="false" ht="15" hidden="false" customHeight="false" outlineLevel="0" collapsed="false">
      <c r="D22" s="8" t="s">
        <v>17</v>
      </c>
      <c r="E22" s="8"/>
      <c r="F22" s="8"/>
      <c r="G22" s="8"/>
    </row>
    <row r="23" customFormat="false" ht="15" hidden="false" customHeight="false" outlineLevel="0" collapsed="false">
      <c r="B23" s="3" t="s">
        <v>18</v>
      </c>
    </row>
    <row r="24" customFormat="false" ht="15" hidden="false" customHeight="false" outlineLevel="0" collapsed="false">
      <c r="B24" s="9" t="s">
        <v>19</v>
      </c>
      <c r="C24" s="9"/>
      <c r="D24" s="9"/>
      <c r="E24" s="9"/>
      <c r="F24" s="9"/>
      <c r="G24" s="9"/>
    </row>
    <row r="25" customFormat="false" ht="15" hidden="false" customHeight="false" outlineLevel="0" collapsed="false">
      <c r="B25" s="9" t="s">
        <v>20</v>
      </c>
      <c r="C25" s="9"/>
      <c r="D25" s="9"/>
      <c r="E25" s="9"/>
      <c r="F25" s="9"/>
      <c r="G25" s="9"/>
    </row>
    <row r="26" customFormat="false" ht="15" hidden="false" customHeight="false" outlineLevel="0" collapsed="false">
      <c r="B26" s="9" t="s">
        <v>21</v>
      </c>
      <c r="C26" s="9"/>
      <c r="D26" s="9"/>
      <c r="E26" s="9"/>
      <c r="F26" s="9"/>
      <c r="G26" s="9"/>
    </row>
    <row r="27" customFormat="false" ht="15" hidden="false" customHeight="false" outlineLevel="0" collapsed="false">
      <c r="B27" s="9" t="s">
        <v>22</v>
      </c>
      <c r="C27" s="9"/>
      <c r="D27" s="9"/>
      <c r="E27" s="9"/>
      <c r="F27" s="9"/>
      <c r="G27" s="9"/>
    </row>
    <row r="28" customFormat="false" ht="15" hidden="false" customHeight="false" outlineLevel="0" collapsed="false">
      <c r="B28" s="9" t="s">
        <v>23</v>
      </c>
      <c r="C28" s="9"/>
      <c r="D28" s="9"/>
      <c r="E28" s="9"/>
      <c r="F28" s="9"/>
      <c r="G28" s="9"/>
    </row>
    <row r="30" customFormat="false" ht="15" hidden="false" customHeight="false" outlineLevel="0" collapsed="false">
      <c r="B30" s="3" t="s">
        <v>24</v>
      </c>
    </row>
    <row r="31" customFormat="false" ht="15" hidden="false" customHeight="true" outlineLevel="0" collapsed="false">
      <c r="B31" s="10" t="s">
        <v>25</v>
      </c>
      <c r="C31" s="10" t="s">
        <v>26</v>
      </c>
      <c r="D31" s="10" t="s">
        <v>27</v>
      </c>
      <c r="E31" s="10"/>
      <c r="F31" s="10"/>
      <c r="G31" s="10"/>
    </row>
    <row r="32" customFormat="false" ht="15" hidden="false" customHeight="false" outlineLevel="0" collapsed="false">
      <c r="B32" s="11" t="s">
        <v>28</v>
      </c>
      <c r="C32" s="12" t="s">
        <v>29</v>
      </c>
      <c r="D32" s="13" t="s">
        <v>30</v>
      </c>
      <c r="E32" s="13"/>
      <c r="F32" s="13"/>
      <c r="G32" s="13"/>
    </row>
    <row r="33" customFormat="false" ht="15" hidden="false" customHeight="false" outlineLevel="0" collapsed="false">
      <c r="B33" s="14" t="s">
        <v>31</v>
      </c>
      <c r="C33" s="15" t="s">
        <v>32</v>
      </c>
      <c r="D33" s="16" t="s">
        <v>33</v>
      </c>
      <c r="E33" s="16"/>
      <c r="F33" s="16"/>
      <c r="G33" s="16"/>
    </row>
    <row r="34" customFormat="false" ht="15" hidden="false" customHeight="false" outlineLevel="0" collapsed="false">
      <c r="B34" s="17" t="s">
        <v>34</v>
      </c>
      <c r="C34" s="18" t="s">
        <v>35</v>
      </c>
      <c r="D34" s="19" t="s">
        <v>36</v>
      </c>
      <c r="E34" s="19"/>
      <c r="F34" s="19"/>
      <c r="G34" s="19"/>
    </row>
    <row r="35" customFormat="false" ht="15" hidden="false" customHeight="false" outlineLevel="0" collapsed="false">
      <c r="B35" s="20" t="s">
        <v>37</v>
      </c>
      <c r="C35" s="21" t="s">
        <v>38</v>
      </c>
      <c r="D35" s="22" t="s">
        <v>39</v>
      </c>
      <c r="E35" s="22"/>
      <c r="F35" s="22"/>
      <c r="G35" s="22"/>
    </row>
    <row r="36" customFormat="false" ht="15" hidden="false" customHeight="false" outlineLevel="0" collapsed="false">
      <c r="B36" s="14" t="s">
        <v>40</v>
      </c>
      <c r="C36" s="15" t="s">
        <v>32</v>
      </c>
      <c r="D36" s="16" t="s">
        <v>41</v>
      </c>
      <c r="E36" s="16"/>
      <c r="F36" s="16"/>
      <c r="G36" s="16"/>
    </row>
    <row r="37" customFormat="false" ht="15" hidden="false" customHeight="false" outlineLevel="0" collapsed="false">
      <c r="B37" s="17" t="s">
        <v>42</v>
      </c>
      <c r="C37" s="18" t="s">
        <v>35</v>
      </c>
      <c r="D37" s="19" t="s">
        <v>43</v>
      </c>
      <c r="E37" s="19"/>
      <c r="F37" s="19"/>
      <c r="G37" s="19"/>
    </row>
    <row r="38" customFormat="false" ht="15" hidden="false" customHeight="false" outlineLevel="0" collapsed="false">
      <c r="B38" s="20" t="s">
        <v>44</v>
      </c>
      <c r="C38" s="21" t="s">
        <v>38</v>
      </c>
      <c r="D38" s="22" t="s">
        <v>45</v>
      </c>
      <c r="E38" s="22"/>
      <c r="F38" s="22"/>
      <c r="G38" s="22"/>
    </row>
    <row r="40" customFormat="false" ht="15" hidden="false" customHeight="false" outlineLevel="0" collapsed="false">
      <c r="B40" s="3" t="s">
        <v>46</v>
      </c>
    </row>
    <row r="41" customFormat="false" ht="15" hidden="false" customHeight="true" outlineLevel="0" collapsed="false">
      <c r="B41" s="10" t="s">
        <v>47</v>
      </c>
      <c r="C41" s="10" t="s">
        <v>48</v>
      </c>
      <c r="D41" s="10" t="s">
        <v>49</v>
      </c>
      <c r="E41" s="10"/>
      <c r="F41" s="10"/>
      <c r="G41" s="10"/>
    </row>
    <row r="42" customFormat="false" ht="15" hidden="false" customHeight="false" outlineLevel="0" collapsed="false">
      <c r="B42" s="23" t="s">
        <v>50</v>
      </c>
      <c r="C42" s="24" t="s">
        <v>51</v>
      </c>
      <c r="D42" s="25" t="s">
        <v>52</v>
      </c>
      <c r="E42" s="25"/>
      <c r="F42" s="25"/>
      <c r="G42" s="25"/>
    </row>
    <row r="43" customFormat="false" ht="15" hidden="false" customHeight="false" outlineLevel="0" collapsed="false">
      <c r="B43" s="23" t="s">
        <v>53</v>
      </c>
      <c r="C43" s="24" t="s">
        <v>54</v>
      </c>
      <c r="D43" s="25" t="s">
        <v>55</v>
      </c>
      <c r="E43" s="25"/>
      <c r="F43" s="25"/>
      <c r="G43" s="25"/>
    </row>
    <row r="45" customFormat="false" ht="15" hidden="false" customHeight="false" outlineLevel="0" collapsed="false">
      <c r="B45" s="3" t="s">
        <v>56</v>
      </c>
    </row>
    <row r="46" customFormat="false" ht="15" hidden="false" customHeight="false" outlineLevel="0" collapsed="false">
      <c r="B46" s="9" t="s">
        <v>57</v>
      </c>
      <c r="C46" s="9"/>
      <c r="D46" s="9"/>
      <c r="E46" s="9"/>
      <c r="F46" s="9"/>
      <c r="G46" s="9"/>
    </row>
    <row r="47" customFormat="false" ht="15" hidden="false" customHeight="false" outlineLevel="0" collapsed="false">
      <c r="B47" s="9" t="s">
        <v>58</v>
      </c>
      <c r="C47" s="9"/>
      <c r="D47" s="9"/>
      <c r="E47" s="9"/>
      <c r="F47" s="9"/>
      <c r="G47" s="9"/>
    </row>
    <row r="48" customFormat="false" ht="15" hidden="false" customHeight="false" outlineLevel="0" collapsed="false">
      <c r="B48" s="9" t="s">
        <v>59</v>
      </c>
      <c r="C48" s="9"/>
      <c r="D48" s="9"/>
      <c r="E48" s="9"/>
      <c r="F48" s="9"/>
      <c r="G48" s="9"/>
    </row>
    <row r="49" customFormat="false" ht="15" hidden="false" customHeight="false" outlineLevel="0" collapsed="false">
      <c r="B49" s="9" t="s">
        <v>60</v>
      </c>
      <c r="C49" s="9"/>
      <c r="D49" s="9"/>
      <c r="E49" s="9"/>
      <c r="F49" s="9"/>
      <c r="G49" s="9"/>
    </row>
    <row r="50" customFormat="false" ht="15" hidden="false" customHeight="false" outlineLevel="0" collapsed="false">
      <c r="B50" s="9" t="s">
        <v>61</v>
      </c>
      <c r="C50" s="9"/>
      <c r="D50" s="9"/>
      <c r="E50" s="9"/>
      <c r="F50" s="9"/>
      <c r="G50" s="9"/>
    </row>
    <row r="51" customFormat="false" ht="15" hidden="false" customHeight="false" outlineLevel="0" collapsed="false">
      <c r="B51" s="9" t="s">
        <v>62</v>
      </c>
      <c r="C51" s="9"/>
      <c r="D51" s="9"/>
      <c r="E51" s="9"/>
      <c r="F51" s="9"/>
      <c r="G51" s="9"/>
    </row>
    <row r="52" customFormat="false" ht="15" hidden="false" customHeight="false" outlineLevel="0" collapsed="false">
      <c r="B52" s="9" t="s">
        <v>63</v>
      </c>
      <c r="C52" s="9"/>
      <c r="D52" s="9"/>
      <c r="E52" s="9"/>
      <c r="F52" s="9"/>
      <c r="G52" s="9"/>
    </row>
    <row r="53" customFormat="false" ht="15" hidden="false" customHeight="false" outlineLevel="0" collapsed="false">
      <c r="B53" s="9" t="s">
        <v>64</v>
      </c>
      <c r="C53" s="9"/>
      <c r="D53" s="9"/>
      <c r="E53" s="9"/>
      <c r="F53" s="9"/>
      <c r="G53" s="9"/>
    </row>
    <row r="54" customFormat="false" ht="15" hidden="false" customHeight="false" outlineLevel="0" collapsed="false">
      <c r="B54" s="9"/>
      <c r="C54" s="9"/>
      <c r="D54" s="9"/>
      <c r="E54" s="9"/>
      <c r="F54" s="9"/>
      <c r="G54" s="9"/>
    </row>
    <row r="55" customFormat="false" ht="15" hidden="false" customHeight="false" outlineLevel="0" collapsed="false">
      <c r="B55" s="9" t="s">
        <v>65</v>
      </c>
      <c r="C55" s="9"/>
      <c r="D55" s="9"/>
      <c r="E55" s="9"/>
      <c r="F55" s="9"/>
      <c r="G55" s="9"/>
    </row>
    <row r="57" customFormat="false" ht="15" hidden="false" customHeight="false" outlineLevel="0" collapsed="false">
      <c r="B57" s="3" t="s">
        <v>66</v>
      </c>
    </row>
    <row r="58" customFormat="false" ht="15" hidden="false" customHeight="false" outlineLevel="0" collapsed="false">
      <c r="B58" s="9" t="s">
        <v>67</v>
      </c>
      <c r="C58" s="9"/>
      <c r="D58" s="9"/>
      <c r="E58" s="9"/>
      <c r="F58" s="9"/>
      <c r="G58" s="9"/>
    </row>
    <row r="59" customFormat="false" ht="15" hidden="false" customHeight="false" outlineLevel="0" collapsed="false">
      <c r="B59" s="9" t="s">
        <v>68</v>
      </c>
      <c r="C59" s="9"/>
      <c r="D59" s="9"/>
      <c r="E59" s="9"/>
      <c r="F59" s="9"/>
      <c r="G59" s="9"/>
    </row>
    <row r="60" customFormat="false" ht="15" hidden="false" customHeight="false" outlineLevel="0" collapsed="false">
      <c r="B60" s="9" t="s">
        <v>69</v>
      </c>
      <c r="C60" s="9"/>
      <c r="D60" s="9"/>
      <c r="E60" s="9"/>
      <c r="F60" s="9"/>
      <c r="G60" s="9"/>
    </row>
    <row r="61" customFormat="false" ht="15" hidden="false" customHeight="false" outlineLevel="0" collapsed="false">
      <c r="B61" s="9" t="s">
        <v>70</v>
      </c>
      <c r="C61" s="9"/>
      <c r="D61" s="9"/>
      <c r="E61" s="9"/>
      <c r="F61" s="9"/>
      <c r="G61" s="9"/>
    </row>
    <row r="62" customFormat="false" ht="15" hidden="false" customHeight="false" outlineLevel="0" collapsed="false">
      <c r="B62" s="9" t="s">
        <v>71</v>
      </c>
      <c r="C62" s="9"/>
      <c r="D62" s="9"/>
      <c r="E62" s="9"/>
      <c r="F62" s="9"/>
      <c r="G62" s="9"/>
    </row>
    <row r="63" customFormat="false" ht="15" hidden="false" customHeight="false" outlineLevel="0" collapsed="false">
      <c r="B63" s="9" t="s">
        <v>72</v>
      </c>
      <c r="C63" s="9"/>
      <c r="D63" s="9"/>
      <c r="E63" s="9"/>
      <c r="F63" s="9"/>
      <c r="G63" s="9"/>
    </row>
  </sheetData>
  <mergeCells count="34">
    <mergeCell ref="D6:G6"/>
    <mergeCell ref="D22:G22"/>
    <mergeCell ref="B24:G24"/>
    <mergeCell ref="B25:G25"/>
    <mergeCell ref="B26:G26"/>
    <mergeCell ref="B27:G27"/>
    <mergeCell ref="B28:G28"/>
    <mergeCell ref="D31:G31"/>
    <mergeCell ref="D32:G32"/>
    <mergeCell ref="D33:G33"/>
    <mergeCell ref="D34:G34"/>
    <mergeCell ref="D35:G35"/>
    <mergeCell ref="D36:G36"/>
    <mergeCell ref="D37:G37"/>
    <mergeCell ref="D38:G38"/>
    <mergeCell ref="D41:G41"/>
    <mergeCell ref="D42:G42"/>
    <mergeCell ref="D43:G43"/>
    <mergeCell ref="B46:G46"/>
    <mergeCell ref="B47:G47"/>
    <mergeCell ref="B48:G48"/>
    <mergeCell ref="B49:G49"/>
    <mergeCell ref="B50:G50"/>
    <mergeCell ref="B51:G51"/>
    <mergeCell ref="B52:G52"/>
    <mergeCell ref="B53:G53"/>
    <mergeCell ref="B54:G54"/>
    <mergeCell ref="B55:G55"/>
    <mergeCell ref="B58:G58"/>
    <mergeCell ref="B59:G59"/>
    <mergeCell ref="B60:G60"/>
    <mergeCell ref="B61:G61"/>
    <mergeCell ref="B62:G62"/>
    <mergeCell ref="B63:G6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B1:H2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6"/>
    <col collapsed="false" customWidth="true" hidden="false" outlineLevel="0" max="3" min="3" style="0" width="32"/>
    <col collapsed="false" customWidth="true" hidden="false" outlineLevel="0" max="4" min="4" style="0" width="14"/>
    <col collapsed="false" customWidth="true" hidden="false" outlineLevel="0" max="5" min="5" style="0" width="12"/>
    <col collapsed="false" customWidth="true" hidden="false" outlineLevel="0" max="7" min="6" style="0" width="16"/>
    <col collapsed="false" customWidth="true" hidden="false" outlineLevel="0" max="8" min="8" style="0" width="30"/>
    <col collapsed="false" customWidth="true" hidden="false" outlineLevel="0" max="9" min="9" style="0" width="2"/>
  </cols>
  <sheetData>
    <row r="1" customFormat="false" ht="17.35" hidden="false" customHeight="false" outlineLevel="0" collapsed="false">
      <c r="B1" s="26" t="s">
        <v>73</v>
      </c>
    </row>
    <row r="2" customFormat="false" ht="15" hidden="false" customHeight="false" outlineLevel="0" collapsed="false">
      <c r="B2" s="27" t="s">
        <v>74</v>
      </c>
      <c r="C2" s="27"/>
      <c r="D2" s="27"/>
      <c r="E2" s="27"/>
      <c r="F2" s="27"/>
      <c r="G2" s="27"/>
      <c r="H2" s="27"/>
    </row>
    <row r="4" customFormat="false" ht="15" hidden="false" customHeight="false" outlineLevel="0" collapsed="false">
      <c r="B4" s="28" t="s">
        <v>75</v>
      </c>
      <c r="C4" s="28"/>
      <c r="D4" s="28"/>
      <c r="E4" s="28"/>
      <c r="F4" s="28"/>
      <c r="G4" s="28"/>
      <c r="H4" s="28"/>
    </row>
    <row r="5" customFormat="false" ht="15" hidden="false" customHeight="false" outlineLevel="0" collapsed="false">
      <c r="B5" s="10" t="s">
        <v>25</v>
      </c>
      <c r="C5" s="10" t="s">
        <v>76</v>
      </c>
      <c r="D5" s="10" t="s">
        <v>77</v>
      </c>
      <c r="E5" s="10" t="s">
        <v>78</v>
      </c>
      <c r="F5" s="10" t="s">
        <v>79</v>
      </c>
      <c r="G5" s="10" t="s">
        <v>80</v>
      </c>
      <c r="H5" s="10" t="s">
        <v>81</v>
      </c>
    </row>
    <row r="6" customFormat="false" ht="15" hidden="false" customHeight="true" outlineLevel="0" collapsed="false">
      <c r="B6" s="12" t="s">
        <v>82</v>
      </c>
      <c r="C6" s="29" t="s">
        <v>83</v>
      </c>
      <c r="D6" s="24" t="s">
        <v>84</v>
      </c>
      <c r="E6" s="30" t="s">
        <v>85</v>
      </c>
      <c r="F6" s="31" t="n">
        <v>115</v>
      </c>
      <c r="G6" s="32"/>
      <c r="H6" s="33"/>
    </row>
    <row r="7" customFormat="false" ht="15" hidden="false" customHeight="false" outlineLevel="0" collapsed="false">
      <c r="B7" s="12"/>
      <c r="C7" s="29" t="s">
        <v>86</v>
      </c>
      <c r="D7" s="24" t="s">
        <v>87</v>
      </c>
      <c r="E7" s="30" t="s">
        <v>85</v>
      </c>
      <c r="F7" s="34" t="s">
        <v>88</v>
      </c>
      <c r="G7" s="32"/>
      <c r="H7" s="33"/>
    </row>
    <row r="8" customFormat="false" ht="15" hidden="false" customHeight="false" outlineLevel="0" collapsed="false">
      <c r="B8" s="12"/>
      <c r="C8" s="29" t="s">
        <v>89</v>
      </c>
      <c r="D8" s="24" t="s">
        <v>90</v>
      </c>
      <c r="E8" s="30" t="s">
        <v>85</v>
      </c>
      <c r="F8" s="31" t="n">
        <v>15</v>
      </c>
      <c r="G8" s="32"/>
      <c r="H8" s="33"/>
    </row>
    <row r="9" customFormat="false" ht="15" hidden="false" customHeight="false" outlineLevel="0" collapsed="false">
      <c r="B9" s="12"/>
      <c r="C9" s="29" t="s">
        <v>91</v>
      </c>
      <c r="D9" s="24" t="s">
        <v>90</v>
      </c>
      <c r="E9" s="30" t="s">
        <v>85</v>
      </c>
      <c r="F9" s="31" t="n">
        <v>20</v>
      </c>
      <c r="G9" s="32"/>
      <c r="H9" s="33"/>
    </row>
    <row r="10" customFormat="false" ht="15" hidden="false" customHeight="false" outlineLevel="0" collapsed="false">
      <c r="B10" s="12"/>
      <c r="C10" s="29" t="s">
        <v>92</v>
      </c>
      <c r="D10" s="24" t="s">
        <v>93</v>
      </c>
      <c r="E10" s="30" t="s">
        <v>85</v>
      </c>
      <c r="F10" s="34" t="s">
        <v>88</v>
      </c>
      <c r="G10" s="32"/>
      <c r="H10" s="33"/>
    </row>
    <row r="12" customFormat="false" ht="15" hidden="false" customHeight="false" outlineLevel="0" collapsed="false">
      <c r="B12" s="10" t="s">
        <v>25</v>
      </c>
      <c r="C12" s="10" t="s">
        <v>76</v>
      </c>
      <c r="D12" s="10" t="s">
        <v>77</v>
      </c>
      <c r="E12" s="10" t="s">
        <v>78</v>
      </c>
      <c r="F12" s="10" t="s">
        <v>79</v>
      </c>
      <c r="G12" s="10" t="s">
        <v>80</v>
      </c>
      <c r="H12" s="10" t="s">
        <v>81</v>
      </c>
    </row>
    <row r="13" customFormat="false" ht="15" hidden="false" customHeight="true" outlineLevel="0" collapsed="false">
      <c r="B13" s="15" t="s">
        <v>94</v>
      </c>
      <c r="C13" s="29" t="s">
        <v>95</v>
      </c>
      <c r="D13" s="24" t="s">
        <v>96</v>
      </c>
      <c r="E13" s="30" t="s">
        <v>97</v>
      </c>
      <c r="F13" s="35" t="n">
        <f aca="false">ROUND(OVERVIEW!$C$8*0.78/5,0)*5</f>
        <v>275</v>
      </c>
      <c r="G13" s="32"/>
      <c r="H13" s="33"/>
    </row>
    <row r="14" customFormat="false" ht="15" hidden="false" customHeight="false" outlineLevel="0" collapsed="false">
      <c r="B14" s="15"/>
      <c r="C14" s="29" t="s">
        <v>98</v>
      </c>
      <c r="D14" s="24" t="s">
        <v>99</v>
      </c>
      <c r="E14" s="30" t="s">
        <v>100</v>
      </c>
      <c r="F14" s="35" t="n">
        <f aca="false">ROUND(OVERVIEW!$C$10*0.75/5,0)*5</f>
        <v>200</v>
      </c>
      <c r="G14" s="32"/>
      <c r="H14" s="33"/>
    </row>
    <row r="15" customFormat="false" ht="15" hidden="false" customHeight="false" outlineLevel="0" collapsed="false">
      <c r="B15" s="15"/>
      <c r="C15" s="29" t="s">
        <v>101</v>
      </c>
      <c r="D15" s="24" t="s">
        <v>102</v>
      </c>
      <c r="E15" s="30" t="s">
        <v>85</v>
      </c>
      <c r="F15" s="31" t="n">
        <v>25</v>
      </c>
      <c r="G15" s="32"/>
      <c r="H15" s="33"/>
    </row>
    <row r="16" customFormat="false" ht="15" hidden="false" customHeight="false" outlineLevel="0" collapsed="false">
      <c r="B16" s="15"/>
      <c r="C16" s="29" t="s">
        <v>103</v>
      </c>
      <c r="D16" s="24" t="s">
        <v>104</v>
      </c>
      <c r="E16" s="30" t="s">
        <v>85</v>
      </c>
      <c r="F16" s="31" t="n">
        <v>45</v>
      </c>
      <c r="G16" s="32"/>
      <c r="H16" s="33"/>
    </row>
    <row r="17" customFormat="false" ht="15" hidden="false" customHeight="false" outlineLevel="0" collapsed="false">
      <c r="B17" s="15"/>
      <c r="C17" s="29" t="s">
        <v>105</v>
      </c>
      <c r="D17" s="24" t="s">
        <v>90</v>
      </c>
      <c r="E17" s="30" t="s">
        <v>85</v>
      </c>
      <c r="F17" s="34" t="s">
        <v>88</v>
      </c>
      <c r="G17" s="32"/>
      <c r="H17" s="33"/>
    </row>
    <row r="19" customFormat="false" ht="15" hidden="false" customHeight="false" outlineLevel="0" collapsed="false">
      <c r="B19" s="10" t="s">
        <v>25</v>
      </c>
      <c r="C19" s="10" t="s">
        <v>76</v>
      </c>
      <c r="D19" s="10" t="s">
        <v>77</v>
      </c>
      <c r="E19" s="10" t="s">
        <v>78</v>
      </c>
      <c r="F19" s="10" t="s">
        <v>79</v>
      </c>
      <c r="G19" s="10" t="s">
        <v>80</v>
      </c>
      <c r="H19" s="10" t="s">
        <v>81</v>
      </c>
    </row>
    <row r="20" customFormat="false" ht="15" hidden="false" customHeight="true" outlineLevel="0" collapsed="false">
      <c r="B20" s="18" t="s">
        <v>106</v>
      </c>
      <c r="C20" s="29" t="s">
        <v>107</v>
      </c>
      <c r="D20" s="24" t="s">
        <v>108</v>
      </c>
      <c r="E20" s="30" t="s">
        <v>109</v>
      </c>
      <c r="F20" s="35" t="n">
        <f aca="false">ROUND(OVERVIEW!$C$9*0.65/5,0)*5</f>
        <v>180</v>
      </c>
      <c r="G20" s="32"/>
      <c r="H20" s="33"/>
    </row>
    <row r="21" customFormat="false" ht="15" hidden="false" customHeight="false" outlineLevel="0" collapsed="false">
      <c r="B21" s="18"/>
      <c r="C21" s="29" t="s">
        <v>110</v>
      </c>
      <c r="D21" s="24" t="s">
        <v>111</v>
      </c>
      <c r="E21" s="30" t="s">
        <v>112</v>
      </c>
      <c r="F21" s="35" t="n">
        <f aca="false">ROUND(OVERVIEW!$C$12*0.72/5,0)*5</f>
        <v>95</v>
      </c>
      <c r="G21" s="32"/>
      <c r="H21" s="33"/>
    </row>
    <row r="22" customFormat="false" ht="15" hidden="false" customHeight="false" outlineLevel="0" collapsed="false">
      <c r="B22" s="18"/>
      <c r="C22" s="29" t="s">
        <v>113</v>
      </c>
      <c r="D22" s="24" t="s">
        <v>114</v>
      </c>
      <c r="E22" s="30" t="s">
        <v>85</v>
      </c>
      <c r="F22" s="31" t="n">
        <v>60</v>
      </c>
      <c r="G22" s="32"/>
      <c r="H22" s="33"/>
    </row>
    <row r="23" customFormat="false" ht="15" hidden="false" customHeight="false" outlineLevel="0" collapsed="false">
      <c r="B23" s="18"/>
      <c r="C23" s="29" t="s">
        <v>115</v>
      </c>
      <c r="D23" s="24" t="s">
        <v>114</v>
      </c>
      <c r="E23" s="30" t="s">
        <v>85</v>
      </c>
      <c r="F23" s="31" t="n">
        <v>55</v>
      </c>
      <c r="G23" s="32"/>
      <c r="H23" s="33"/>
    </row>
    <row r="24" customFormat="false" ht="15" hidden="false" customHeight="false" outlineLevel="0" collapsed="false">
      <c r="B24" s="18"/>
      <c r="C24" s="29" t="s">
        <v>116</v>
      </c>
      <c r="D24" s="24" t="s">
        <v>102</v>
      </c>
      <c r="E24" s="30" t="s">
        <v>85</v>
      </c>
      <c r="F24" s="31" t="n">
        <v>15</v>
      </c>
      <c r="G24" s="32"/>
      <c r="H24" s="33"/>
    </row>
    <row r="26" customFormat="false" ht="15" hidden="false" customHeight="false" outlineLevel="0" collapsed="false">
      <c r="B26" s="10" t="s">
        <v>25</v>
      </c>
      <c r="C26" s="10" t="s">
        <v>76</v>
      </c>
      <c r="D26" s="10" t="s">
        <v>77</v>
      </c>
      <c r="E26" s="10" t="s">
        <v>78</v>
      </c>
      <c r="F26" s="10" t="s">
        <v>79</v>
      </c>
      <c r="G26" s="10" t="s">
        <v>80</v>
      </c>
      <c r="H26" s="10" t="s">
        <v>81</v>
      </c>
    </row>
    <row r="27" customFormat="false" ht="15" hidden="false" customHeight="true" outlineLevel="0" collapsed="false">
      <c r="B27" s="21" t="s">
        <v>117</v>
      </c>
      <c r="C27" s="29" t="s">
        <v>118</v>
      </c>
      <c r="D27" s="24" t="s">
        <v>119</v>
      </c>
      <c r="E27" s="30" t="s">
        <v>120</v>
      </c>
      <c r="F27" s="35" t="n">
        <f aca="false">ROUND(OVERVIEW!$C$8*0.55/5,0)*5</f>
        <v>195</v>
      </c>
      <c r="G27" s="32"/>
      <c r="H27" s="33"/>
    </row>
    <row r="28" customFormat="false" ht="15" hidden="false" customHeight="false" outlineLevel="0" collapsed="false">
      <c r="B28" s="21"/>
      <c r="C28" s="29" t="s">
        <v>121</v>
      </c>
      <c r="D28" s="24" t="s">
        <v>122</v>
      </c>
      <c r="E28" s="30" t="s">
        <v>85</v>
      </c>
      <c r="F28" s="31" t="n">
        <v>165</v>
      </c>
      <c r="G28" s="32"/>
      <c r="H28" s="33"/>
    </row>
    <row r="29" customFormat="false" ht="15" hidden="false" customHeight="false" outlineLevel="0" collapsed="false">
      <c r="B29" s="21"/>
      <c r="C29" s="29" t="s">
        <v>123</v>
      </c>
      <c r="D29" s="24" t="s">
        <v>114</v>
      </c>
      <c r="E29" s="30" t="s">
        <v>85</v>
      </c>
      <c r="F29" s="34" t="s">
        <v>88</v>
      </c>
      <c r="G29" s="32"/>
      <c r="H29" s="33"/>
    </row>
    <row r="30" customFormat="false" ht="15" hidden="false" customHeight="false" outlineLevel="0" collapsed="false">
      <c r="B30" s="21"/>
      <c r="C30" s="29" t="s">
        <v>124</v>
      </c>
      <c r="D30" s="24" t="s">
        <v>102</v>
      </c>
      <c r="E30" s="30" t="s">
        <v>85</v>
      </c>
      <c r="F30" s="31" t="n">
        <v>20</v>
      </c>
      <c r="G30" s="32"/>
      <c r="H30" s="33"/>
    </row>
    <row r="31" customFormat="false" ht="15" hidden="false" customHeight="false" outlineLevel="0" collapsed="false">
      <c r="B31" s="21"/>
      <c r="C31" s="29" t="s">
        <v>125</v>
      </c>
      <c r="D31" s="24" t="s">
        <v>104</v>
      </c>
      <c r="E31" s="30" t="s">
        <v>85</v>
      </c>
      <c r="F31" s="31" t="n">
        <v>30</v>
      </c>
      <c r="G31" s="32"/>
      <c r="H31" s="33"/>
    </row>
    <row r="33" customFormat="false" ht="15" hidden="false" customHeight="false" outlineLevel="0" collapsed="false">
      <c r="B33" s="10" t="s">
        <v>25</v>
      </c>
      <c r="C33" s="10" t="s">
        <v>76</v>
      </c>
      <c r="D33" s="10" t="s">
        <v>77</v>
      </c>
      <c r="E33" s="10" t="s">
        <v>78</v>
      </c>
      <c r="F33" s="10" t="s">
        <v>79</v>
      </c>
      <c r="G33" s="10" t="s">
        <v>80</v>
      </c>
      <c r="H33" s="10" t="s">
        <v>81</v>
      </c>
    </row>
    <row r="34" customFormat="false" ht="15" hidden="false" customHeight="true" outlineLevel="0" collapsed="false">
      <c r="B34" s="15" t="s">
        <v>126</v>
      </c>
      <c r="C34" s="29" t="s">
        <v>127</v>
      </c>
      <c r="D34" s="24" t="s">
        <v>128</v>
      </c>
      <c r="E34" s="30" t="s">
        <v>129</v>
      </c>
      <c r="F34" s="35" t="n">
        <f aca="false">ROUND(OVERVIEW!$C$8*0.8/5,0)*5</f>
        <v>280</v>
      </c>
      <c r="G34" s="32"/>
      <c r="H34" s="33"/>
    </row>
    <row r="35" customFormat="false" ht="15" hidden="false" customHeight="false" outlineLevel="0" collapsed="false">
      <c r="B35" s="15"/>
      <c r="C35" s="29" t="s">
        <v>130</v>
      </c>
      <c r="D35" s="24" t="s">
        <v>131</v>
      </c>
      <c r="E35" s="30" t="s">
        <v>112</v>
      </c>
      <c r="F35" s="35" t="n">
        <f aca="false">ROUND(OVERVIEW!$C$11*0.72/5,0)*5</f>
        <v>340</v>
      </c>
      <c r="G35" s="32"/>
      <c r="H35" s="33"/>
    </row>
    <row r="36" customFormat="false" ht="15" hidden="false" customHeight="false" outlineLevel="0" collapsed="false">
      <c r="B36" s="15"/>
      <c r="C36" s="29" t="s">
        <v>132</v>
      </c>
      <c r="D36" s="24" t="s">
        <v>104</v>
      </c>
      <c r="E36" s="30" t="s">
        <v>85</v>
      </c>
      <c r="F36" s="34" t="s">
        <v>88</v>
      </c>
      <c r="G36" s="32"/>
      <c r="H36" s="33"/>
    </row>
    <row r="37" customFormat="false" ht="15" hidden="false" customHeight="false" outlineLevel="0" collapsed="false">
      <c r="B37" s="15"/>
      <c r="C37" s="29" t="s">
        <v>133</v>
      </c>
      <c r="D37" s="24" t="s">
        <v>134</v>
      </c>
      <c r="E37" s="30" t="s">
        <v>85</v>
      </c>
      <c r="F37" s="34" t="s">
        <v>88</v>
      </c>
      <c r="G37" s="32"/>
      <c r="H37" s="33"/>
    </row>
    <row r="39" customFormat="false" ht="15" hidden="false" customHeight="false" outlineLevel="0" collapsed="false">
      <c r="B39" s="10" t="s">
        <v>25</v>
      </c>
      <c r="C39" s="10" t="s">
        <v>76</v>
      </c>
      <c r="D39" s="10" t="s">
        <v>77</v>
      </c>
      <c r="E39" s="10" t="s">
        <v>78</v>
      </c>
      <c r="F39" s="10" t="s">
        <v>79</v>
      </c>
      <c r="G39" s="10" t="s">
        <v>80</v>
      </c>
      <c r="H39" s="10" t="s">
        <v>81</v>
      </c>
    </row>
    <row r="40" customFormat="false" ht="15" hidden="false" customHeight="true" outlineLevel="0" collapsed="false">
      <c r="B40" s="18" t="s">
        <v>135</v>
      </c>
      <c r="C40" s="29" t="s">
        <v>136</v>
      </c>
      <c r="D40" s="24" t="s">
        <v>108</v>
      </c>
      <c r="E40" s="30" t="s">
        <v>137</v>
      </c>
      <c r="F40" s="35" t="n">
        <f aca="false">ROUND(OVERVIEW!$C$8*0.67/5,0)*5</f>
        <v>235</v>
      </c>
      <c r="G40" s="32"/>
      <c r="H40" s="33"/>
    </row>
    <row r="41" customFormat="false" ht="15" hidden="false" customHeight="false" outlineLevel="0" collapsed="false">
      <c r="B41" s="18"/>
      <c r="C41" s="29" t="s">
        <v>138</v>
      </c>
      <c r="D41" s="24" t="s">
        <v>111</v>
      </c>
      <c r="E41" s="30" t="s">
        <v>112</v>
      </c>
      <c r="F41" s="35" t="n">
        <f aca="false">ROUND(OVERVIEW!$C$13*0.72/5,0)*5</f>
        <v>160</v>
      </c>
      <c r="G41" s="32"/>
      <c r="H41" s="33"/>
    </row>
    <row r="42" customFormat="false" ht="15" hidden="false" customHeight="false" outlineLevel="0" collapsed="false">
      <c r="B42" s="18"/>
      <c r="C42" s="29" t="s">
        <v>139</v>
      </c>
      <c r="D42" s="24" t="s">
        <v>114</v>
      </c>
      <c r="E42" s="30" t="s">
        <v>85</v>
      </c>
      <c r="F42" s="31" t="n">
        <v>55</v>
      </c>
      <c r="G42" s="32"/>
      <c r="H42" s="33"/>
    </row>
    <row r="43" customFormat="false" ht="15" hidden="false" customHeight="false" outlineLevel="0" collapsed="false">
      <c r="B43" s="18"/>
      <c r="C43" s="29" t="s">
        <v>140</v>
      </c>
      <c r="D43" s="24" t="s">
        <v>104</v>
      </c>
      <c r="E43" s="30" t="s">
        <v>85</v>
      </c>
      <c r="F43" s="34" t="s">
        <v>88</v>
      </c>
      <c r="G43" s="32"/>
      <c r="H43" s="33"/>
    </row>
    <row r="44" customFormat="false" ht="15" hidden="false" customHeight="false" outlineLevel="0" collapsed="false">
      <c r="B44" s="18"/>
      <c r="C44" s="29" t="s">
        <v>101</v>
      </c>
      <c r="D44" s="24" t="s">
        <v>102</v>
      </c>
      <c r="E44" s="30" t="s">
        <v>85</v>
      </c>
      <c r="F44" s="31" t="n">
        <v>25</v>
      </c>
      <c r="G44" s="32"/>
      <c r="H44" s="33"/>
    </row>
    <row r="46" customFormat="false" ht="15" hidden="false" customHeight="false" outlineLevel="0" collapsed="false">
      <c r="B46" s="10" t="s">
        <v>25</v>
      </c>
      <c r="C46" s="10" t="s">
        <v>76</v>
      </c>
      <c r="D46" s="10" t="s">
        <v>77</v>
      </c>
      <c r="E46" s="10" t="s">
        <v>78</v>
      </c>
      <c r="F46" s="10" t="s">
        <v>79</v>
      </c>
      <c r="G46" s="10" t="s">
        <v>80</v>
      </c>
      <c r="H46" s="10" t="s">
        <v>81</v>
      </c>
    </row>
    <row r="47" customFormat="false" ht="15" hidden="false" customHeight="true" outlineLevel="0" collapsed="false">
      <c r="B47" s="21" t="s">
        <v>141</v>
      </c>
      <c r="C47" s="29" t="s">
        <v>142</v>
      </c>
      <c r="D47" s="24" t="s">
        <v>108</v>
      </c>
      <c r="E47" s="30" t="s">
        <v>143</v>
      </c>
      <c r="F47" s="35" t="n">
        <f aca="false">ROUND(OVERVIEW!$C$8*0.52/5,0)*5</f>
        <v>180</v>
      </c>
      <c r="G47" s="32"/>
      <c r="H47" s="33"/>
    </row>
    <row r="48" customFormat="false" ht="15" hidden="false" customHeight="false" outlineLevel="0" collapsed="false">
      <c r="B48" s="21"/>
      <c r="C48" s="29" t="s">
        <v>144</v>
      </c>
      <c r="D48" s="24" t="s">
        <v>114</v>
      </c>
      <c r="E48" s="30" t="s">
        <v>85</v>
      </c>
      <c r="F48" s="31" t="n">
        <v>55</v>
      </c>
      <c r="G48" s="32"/>
      <c r="H48" s="33"/>
    </row>
    <row r="49" customFormat="false" ht="15" hidden="false" customHeight="false" outlineLevel="0" collapsed="false">
      <c r="B49" s="21"/>
      <c r="C49" s="29" t="s">
        <v>145</v>
      </c>
      <c r="D49" s="24" t="s">
        <v>104</v>
      </c>
      <c r="E49" s="30" t="s">
        <v>85</v>
      </c>
      <c r="F49" s="31" t="n">
        <v>35</v>
      </c>
      <c r="G49" s="32"/>
      <c r="H49" s="33"/>
    </row>
    <row r="50" customFormat="false" ht="15" hidden="false" customHeight="false" outlineLevel="0" collapsed="false">
      <c r="B50" s="21"/>
      <c r="C50" s="29" t="s">
        <v>146</v>
      </c>
      <c r="D50" s="24" t="s">
        <v>104</v>
      </c>
      <c r="E50" s="30" t="s">
        <v>85</v>
      </c>
      <c r="F50" s="31" t="n">
        <v>20</v>
      </c>
      <c r="G50" s="32"/>
      <c r="H50" s="33"/>
    </row>
    <row r="51" customFormat="false" ht="15" hidden="false" customHeight="false" outlineLevel="0" collapsed="false">
      <c r="B51" s="21"/>
      <c r="C51" s="29" t="s">
        <v>147</v>
      </c>
      <c r="D51" s="24" t="s">
        <v>102</v>
      </c>
      <c r="E51" s="30" t="s">
        <v>85</v>
      </c>
      <c r="F51" s="34" t="s">
        <v>88</v>
      </c>
      <c r="G51" s="32"/>
      <c r="H51" s="33"/>
    </row>
    <row r="54" customFormat="false" ht="15" hidden="false" customHeight="false" outlineLevel="0" collapsed="false">
      <c r="B54" s="28" t="s">
        <v>148</v>
      </c>
      <c r="C54" s="28"/>
      <c r="D54" s="28"/>
      <c r="E54" s="28"/>
      <c r="F54" s="28"/>
      <c r="G54" s="28"/>
      <c r="H54" s="28"/>
    </row>
    <row r="55" customFormat="false" ht="15" hidden="false" customHeight="false" outlineLevel="0" collapsed="false">
      <c r="B55" s="10" t="s">
        <v>25</v>
      </c>
      <c r="C55" s="10" t="s">
        <v>76</v>
      </c>
      <c r="D55" s="10" t="s">
        <v>77</v>
      </c>
      <c r="E55" s="10" t="s">
        <v>78</v>
      </c>
      <c r="F55" s="10" t="s">
        <v>79</v>
      </c>
      <c r="G55" s="10" t="s">
        <v>80</v>
      </c>
      <c r="H55" s="10" t="s">
        <v>81</v>
      </c>
    </row>
    <row r="56" customFormat="false" ht="15" hidden="false" customHeight="true" outlineLevel="0" collapsed="false">
      <c r="B56" s="12" t="s">
        <v>82</v>
      </c>
      <c r="C56" s="29" t="s">
        <v>83</v>
      </c>
      <c r="D56" s="24" t="s">
        <v>84</v>
      </c>
      <c r="E56" s="30" t="s">
        <v>85</v>
      </c>
      <c r="F56" s="31" t="n">
        <v>115</v>
      </c>
      <c r="G56" s="32"/>
      <c r="H56" s="33"/>
    </row>
    <row r="57" customFormat="false" ht="15" hidden="false" customHeight="false" outlineLevel="0" collapsed="false">
      <c r="B57" s="12"/>
      <c r="C57" s="29" t="s">
        <v>86</v>
      </c>
      <c r="D57" s="24" t="s">
        <v>87</v>
      </c>
      <c r="E57" s="30" t="s">
        <v>85</v>
      </c>
      <c r="F57" s="34" t="s">
        <v>88</v>
      </c>
      <c r="G57" s="32"/>
      <c r="H57" s="33"/>
    </row>
    <row r="58" customFormat="false" ht="15" hidden="false" customHeight="false" outlineLevel="0" collapsed="false">
      <c r="B58" s="12"/>
      <c r="C58" s="29" t="s">
        <v>89</v>
      </c>
      <c r="D58" s="24" t="s">
        <v>90</v>
      </c>
      <c r="E58" s="30" t="s">
        <v>85</v>
      </c>
      <c r="F58" s="31" t="n">
        <v>15</v>
      </c>
      <c r="G58" s="32"/>
      <c r="H58" s="33"/>
    </row>
    <row r="59" customFormat="false" ht="15" hidden="false" customHeight="false" outlineLevel="0" collapsed="false">
      <c r="B59" s="12"/>
      <c r="C59" s="29" t="s">
        <v>91</v>
      </c>
      <c r="D59" s="24" t="s">
        <v>90</v>
      </c>
      <c r="E59" s="30" t="s">
        <v>85</v>
      </c>
      <c r="F59" s="31" t="n">
        <v>20</v>
      </c>
      <c r="G59" s="32"/>
      <c r="H59" s="33"/>
    </row>
    <row r="60" customFormat="false" ht="15" hidden="false" customHeight="false" outlineLevel="0" collapsed="false">
      <c r="B60" s="12"/>
      <c r="C60" s="29" t="s">
        <v>92</v>
      </c>
      <c r="D60" s="24" t="s">
        <v>93</v>
      </c>
      <c r="E60" s="30" t="s">
        <v>85</v>
      </c>
      <c r="F60" s="34" t="s">
        <v>88</v>
      </c>
      <c r="G60" s="32"/>
      <c r="H60" s="33"/>
    </row>
    <row r="62" customFormat="false" ht="15" hidden="false" customHeight="false" outlineLevel="0" collapsed="false">
      <c r="B62" s="10" t="s">
        <v>25</v>
      </c>
      <c r="C62" s="10" t="s">
        <v>76</v>
      </c>
      <c r="D62" s="10" t="s">
        <v>77</v>
      </c>
      <c r="E62" s="10" t="s">
        <v>78</v>
      </c>
      <c r="F62" s="10" t="s">
        <v>79</v>
      </c>
      <c r="G62" s="10" t="s">
        <v>80</v>
      </c>
      <c r="H62" s="10" t="s">
        <v>81</v>
      </c>
    </row>
    <row r="63" customFormat="false" ht="15" hidden="false" customHeight="true" outlineLevel="0" collapsed="false">
      <c r="B63" s="15" t="s">
        <v>94</v>
      </c>
      <c r="C63" s="29" t="s">
        <v>95</v>
      </c>
      <c r="D63" s="24" t="s">
        <v>96</v>
      </c>
      <c r="E63" s="30" t="s">
        <v>149</v>
      </c>
      <c r="F63" s="35" t="n">
        <f aca="false">ROUND(OVERVIEW!$C$8*0.83/5,0)*5</f>
        <v>290</v>
      </c>
      <c r="G63" s="32"/>
      <c r="H63" s="33"/>
    </row>
    <row r="64" customFormat="false" ht="15" hidden="false" customHeight="false" outlineLevel="0" collapsed="false">
      <c r="B64" s="15"/>
      <c r="C64" s="29" t="s">
        <v>98</v>
      </c>
      <c r="D64" s="24" t="s">
        <v>150</v>
      </c>
      <c r="E64" s="30" t="s">
        <v>129</v>
      </c>
      <c r="F64" s="35" t="n">
        <f aca="false">ROUND(OVERVIEW!$C$10*0.8/5,0)*5</f>
        <v>210</v>
      </c>
      <c r="G64" s="32"/>
      <c r="H64" s="33"/>
    </row>
    <row r="65" customFormat="false" ht="15" hidden="false" customHeight="false" outlineLevel="0" collapsed="false">
      <c r="B65" s="15"/>
      <c r="C65" s="29" t="s">
        <v>101</v>
      </c>
      <c r="D65" s="24" t="s">
        <v>102</v>
      </c>
      <c r="E65" s="30" t="s">
        <v>85</v>
      </c>
      <c r="F65" s="31" t="n">
        <v>25</v>
      </c>
      <c r="G65" s="32"/>
      <c r="H65" s="33"/>
    </row>
    <row r="66" customFormat="false" ht="15" hidden="false" customHeight="false" outlineLevel="0" collapsed="false">
      <c r="B66" s="15"/>
      <c r="C66" s="29" t="s">
        <v>103</v>
      </c>
      <c r="D66" s="24" t="s">
        <v>104</v>
      </c>
      <c r="E66" s="30" t="s">
        <v>85</v>
      </c>
      <c r="F66" s="31" t="n">
        <v>45</v>
      </c>
      <c r="G66" s="32"/>
      <c r="H66" s="33"/>
    </row>
    <row r="67" customFormat="false" ht="15" hidden="false" customHeight="false" outlineLevel="0" collapsed="false">
      <c r="B67" s="15"/>
      <c r="C67" s="29" t="s">
        <v>105</v>
      </c>
      <c r="D67" s="24" t="s">
        <v>90</v>
      </c>
      <c r="E67" s="30" t="s">
        <v>85</v>
      </c>
      <c r="F67" s="34" t="s">
        <v>88</v>
      </c>
      <c r="G67" s="32"/>
      <c r="H67" s="33"/>
    </row>
    <row r="69" customFormat="false" ht="15" hidden="false" customHeight="false" outlineLevel="0" collapsed="false">
      <c r="B69" s="10" t="s">
        <v>25</v>
      </c>
      <c r="C69" s="10" t="s">
        <v>76</v>
      </c>
      <c r="D69" s="10" t="s">
        <v>77</v>
      </c>
      <c r="E69" s="10" t="s">
        <v>78</v>
      </c>
      <c r="F69" s="10" t="s">
        <v>79</v>
      </c>
      <c r="G69" s="10" t="s">
        <v>80</v>
      </c>
      <c r="H69" s="10" t="s">
        <v>81</v>
      </c>
    </row>
    <row r="70" customFormat="false" ht="15" hidden="false" customHeight="true" outlineLevel="0" collapsed="false">
      <c r="B70" s="18" t="s">
        <v>106</v>
      </c>
      <c r="C70" s="29" t="s">
        <v>107</v>
      </c>
      <c r="D70" s="24" t="s">
        <v>119</v>
      </c>
      <c r="E70" s="30" t="s">
        <v>151</v>
      </c>
      <c r="F70" s="35" t="n">
        <f aca="false">ROUND(OVERVIEW!$C$9*0.68/5,0)*5</f>
        <v>185</v>
      </c>
      <c r="G70" s="32"/>
      <c r="H70" s="33"/>
    </row>
    <row r="71" customFormat="false" ht="15" hidden="false" customHeight="false" outlineLevel="0" collapsed="false">
      <c r="B71" s="18"/>
      <c r="C71" s="29" t="s">
        <v>110</v>
      </c>
      <c r="D71" s="24" t="s">
        <v>99</v>
      </c>
      <c r="E71" s="30" t="s">
        <v>97</v>
      </c>
      <c r="F71" s="35" t="n">
        <f aca="false">ROUND(OVERVIEW!$C$12*0.78/5,0)*5</f>
        <v>105</v>
      </c>
      <c r="G71" s="32"/>
      <c r="H71" s="33"/>
    </row>
    <row r="72" customFormat="false" ht="15" hidden="false" customHeight="false" outlineLevel="0" collapsed="false">
      <c r="B72" s="18"/>
      <c r="C72" s="29" t="s">
        <v>113</v>
      </c>
      <c r="D72" s="24" t="s">
        <v>114</v>
      </c>
      <c r="E72" s="30" t="s">
        <v>85</v>
      </c>
      <c r="F72" s="31" t="n">
        <v>60</v>
      </c>
      <c r="G72" s="32"/>
      <c r="H72" s="33"/>
    </row>
    <row r="73" customFormat="false" ht="15" hidden="false" customHeight="false" outlineLevel="0" collapsed="false">
      <c r="B73" s="18"/>
      <c r="C73" s="29" t="s">
        <v>115</v>
      </c>
      <c r="D73" s="24" t="s">
        <v>114</v>
      </c>
      <c r="E73" s="30" t="s">
        <v>85</v>
      </c>
      <c r="F73" s="31" t="n">
        <v>55</v>
      </c>
      <c r="G73" s="32"/>
      <c r="H73" s="33"/>
    </row>
    <row r="74" customFormat="false" ht="15" hidden="false" customHeight="false" outlineLevel="0" collapsed="false">
      <c r="B74" s="18"/>
      <c r="C74" s="29" t="s">
        <v>116</v>
      </c>
      <c r="D74" s="24" t="s">
        <v>102</v>
      </c>
      <c r="E74" s="30" t="s">
        <v>85</v>
      </c>
      <c r="F74" s="31" t="n">
        <v>15</v>
      </c>
      <c r="G74" s="32"/>
      <c r="H74" s="33"/>
    </row>
    <row r="76" customFormat="false" ht="15" hidden="false" customHeight="false" outlineLevel="0" collapsed="false">
      <c r="B76" s="10" t="s">
        <v>25</v>
      </c>
      <c r="C76" s="10" t="s">
        <v>76</v>
      </c>
      <c r="D76" s="10" t="s">
        <v>77</v>
      </c>
      <c r="E76" s="10" t="s">
        <v>78</v>
      </c>
      <c r="F76" s="10" t="s">
        <v>79</v>
      </c>
      <c r="G76" s="10" t="s">
        <v>80</v>
      </c>
      <c r="H76" s="10" t="s">
        <v>81</v>
      </c>
    </row>
    <row r="77" customFormat="false" ht="15" hidden="false" customHeight="true" outlineLevel="0" collapsed="false">
      <c r="B77" s="21" t="s">
        <v>117</v>
      </c>
      <c r="C77" s="29" t="s">
        <v>118</v>
      </c>
      <c r="D77" s="24" t="s">
        <v>96</v>
      </c>
      <c r="E77" s="30" t="s">
        <v>152</v>
      </c>
      <c r="F77" s="35" t="n">
        <f aca="false">ROUND(OVERVIEW!$C$8*0.58/5,0)*5</f>
        <v>205</v>
      </c>
      <c r="G77" s="32"/>
      <c r="H77" s="33"/>
    </row>
    <row r="78" customFormat="false" ht="15" hidden="false" customHeight="false" outlineLevel="0" collapsed="false">
      <c r="B78" s="21"/>
      <c r="C78" s="29" t="s">
        <v>121</v>
      </c>
      <c r="D78" s="24" t="s">
        <v>122</v>
      </c>
      <c r="E78" s="30" t="s">
        <v>85</v>
      </c>
      <c r="F78" s="31" t="n">
        <v>165</v>
      </c>
      <c r="G78" s="32"/>
      <c r="H78" s="33"/>
    </row>
    <row r="79" customFormat="false" ht="15" hidden="false" customHeight="false" outlineLevel="0" collapsed="false">
      <c r="B79" s="21"/>
      <c r="C79" s="29" t="s">
        <v>123</v>
      </c>
      <c r="D79" s="24" t="s">
        <v>114</v>
      </c>
      <c r="E79" s="30" t="s">
        <v>85</v>
      </c>
      <c r="F79" s="34" t="s">
        <v>88</v>
      </c>
      <c r="G79" s="32"/>
      <c r="H79" s="33"/>
    </row>
    <row r="80" customFormat="false" ht="15" hidden="false" customHeight="false" outlineLevel="0" collapsed="false">
      <c r="B80" s="21"/>
      <c r="C80" s="29" t="s">
        <v>124</v>
      </c>
      <c r="D80" s="24" t="s">
        <v>102</v>
      </c>
      <c r="E80" s="30" t="s">
        <v>85</v>
      </c>
      <c r="F80" s="31" t="n">
        <v>20</v>
      </c>
      <c r="G80" s="32"/>
      <c r="H80" s="33"/>
    </row>
    <row r="81" customFormat="false" ht="15" hidden="false" customHeight="false" outlineLevel="0" collapsed="false">
      <c r="B81" s="21"/>
      <c r="C81" s="29" t="s">
        <v>125</v>
      </c>
      <c r="D81" s="24" t="s">
        <v>104</v>
      </c>
      <c r="E81" s="30" t="s">
        <v>85</v>
      </c>
      <c r="F81" s="31" t="n">
        <v>30</v>
      </c>
      <c r="G81" s="32"/>
      <c r="H81" s="33"/>
    </row>
    <row r="83" customFormat="false" ht="15" hidden="false" customHeight="false" outlineLevel="0" collapsed="false">
      <c r="B83" s="10" t="s">
        <v>25</v>
      </c>
      <c r="C83" s="10" t="s">
        <v>76</v>
      </c>
      <c r="D83" s="10" t="s">
        <v>77</v>
      </c>
      <c r="E83" s="10" t="s">
        <v>78</v>
      </c>
      <c r="F83" s="10" t="s">
        <v>79</v>
      </c>
      <c r="G83" s="10" t="s">
        <v>80</v>
      </c>
      <c r="H83" s="10" t="s">
        <v>81</v>
      </c>
    </row>
    <row r="84" customFormat="false" ht="15" hidden="false" customHeight="true" outlineLevel="0" collapsed="false">
      <c r="B84" s="15" t="s">
        <v>126</v>
      </c>
      <c r="C84" s="29" t="s">
        <v>127</v>
      </c>
      <c r="D84" s="24" t="s">
        <v>153</v>
      </c>
      <c r="E84" s="30" t="s">
        <v>154</v>
      </c>
      <c r="F84" s="35" t="n">
        <f aca="false">ROUND(OVERVIEW!$C$8*0.85/5,0)*5</f>
        <v>300</v>
      </c>
      <c r="G84" s="32"/>
      <c r="H84" s="33"/>
    </row>
    <row r="85" customFormat="false" ht="15" hidden="false" customHeight="false" outlineLevel="0" collapsed="false">
      <c r="B85" s="15"/>
      <c r="C85" s="29" t="s">
        <v>130</v>
      </c>
      <c r="D85" s="24" t="s">
        <v>155</v>
      </c>
      <c r="E85" s="30" t="s">
        <v>97</v>
      </c>
      <c r="F85" s="35" t="n">
        <f aca="false">ROUND(OVERVIEW!$C$11*0.78/5,0)*5</f>
        <v>370</v>
      </c>
      <c r="G85" s="32"/>
      <c r="H85" s="33"/>
    </row>
    <row r="86" customFormat="false" ht="15" hidden="false" customHeight="false" outlineLevel="0" collapsed="false">
      <c r="B86" s="15"/>
      <c r="C86" s="29" t="s">
        <v>132</v>
      </c>
      <c r="D86" s="24" t="s">
        <v>104</v>
      </c>
      <c r="E86" s="30" t="s">
        <v>85</v>
      </c>
      <c r="F86" s="34" t="s">
        <v>88</v>
      </c>
      <c r="G86" s="32"/>
      <c r="H86" s="33"/>
    </row>
    <row r="87" customFormat="false" ht="15" hidden="false" customHeight="false" outlineLevel="0" collapsed="false">
      <c r="B87" s="15"/>
      <c r="C87" s="29" t="s">
        <v>133</v>
      </c>
      <c r="D87" s="24" t="s">
        <v>134</v>
      </c>
      <c r="E87" s="30" t="s">
        <v>85</v>
      </c>
      <c r="F87" s="34" t="s">
        <v>88</v>
      </c>
      <c r="G87" s="32"/>
      <c r="H87" s="33"/>
    </row>
    <row r="89" customFormat="false" ht="15" hidden="false" customHeight="false" outlineLevel="0" collapsed="false">
      <c r="B89" s="10" t="s">
        <v>25</v>
      </c>
      <c r="C89" s="10" t="s">
        <v>76</v>
      </c>
      <c r="D89" s="10" t="s">
        <v>77</v>
      </c>
      <c r="E89" s="10" t="s">
        <v>78</v>
      </c>
      <c r="F89" s="10" t="s">
        <v>79</v>
      </c>
      <c r="G89" s="10" t="s">
        <v>80</v>
      </c>
      <c r="H89" s="10" t="s">
        <v>81</v>
      </c>
    </row>
    <row r="90" customFormat="false" ht="15" hidden="false" customHeight="true" outlineLevel="0" collapsed="false">
      <c r="B90" s="18" t="s">
        <v>135</v>
      </c>
      <c r="C90" s="29" t="s">
        <v>136</v>
      </c>
      <c r="D90" s="24" t="s">
        <v>119</v>
      </c>
      <c r="E90" s="30" t="s">
        <v>156</v>
      </c>
      <c r="F90" s="35" t="n">
        <f aca="false">ROUND(OVERVIEW!$C$8*0.7/5,0)*5</f>
        <v>245</v>
      </c>
      <c r="G90" s="32"/>
      <c r="H90" s="33"/>
    </row>
    <row r="91" customFormat="false" ht="15" hidden="false" customHeight="false" outlineLevel="0" collapsed="false">
      <c r="B91" s="18"/>
      <c r="C91" s="29" t="s">
        <v>138</v>
      </c>
      <c r="D91" s="24" t="s">
        <v>99</v>
      </c>
      <c r="E91" s="30" t="s">
        <v>97</v>
      </c>
      <c r="F91" s="35" t="n">
        <f aca="false">ROUND(OVERVIEW!$C$13*0.78/5,0)*5</f>
        <v>170</v>
      </c>
      <c r="G91" s="32"/>
      <c r="H91" s="33"/>
    </row>
    <row r="92" customFormat="false" ht="15" hidden="false" customHeight="false" outlineLevel="0" collapsed="false">
      <c r="B92" s="18"/>
      <c r="C92" s="29" t="s">
        <v>139</v>
      </c>
      <c r="D92" s="24" t="s">
        <v>114</v>
      </c>
      <c r="E92" s="30" t="s">
        <v>85</v>
      </c>
      <c r="F92" s="31" t="n">
        <v>55</v>
      </c>
      <c r="G92" s="32"/>
      <c r="H92" s="33"/>
    </row>
    <row r="93" customFormat="false" ht="15" hidden="false" customHeight="false" outlineLevel="0" collapsed="false">
      <c r="B93" s="18"/>
      <c r="C93" s="29" t="s">
        <v>140</v>
      </c>
      <c r="D93" s="24" t="s">
        <v>104</v>
      </c>
      <c r="E93" s="30" t="s">
        <v>85</v>
      </c>
      <c r="F93" s="34" t="s">
        <v>88</v>
      </c>
      <c r="G93" s="32"/>
      <c r="H93" s="33"/>
    </row>
    <row r="94" customFormat="false" ht="15" hidden="false" customHeight="false" outlineLevel="0" collapsed="false">
      <c r="B94" s="18"/>
      <c r="C94" s="29" t="s">
        <v>101</v>
      </c>
      <c r="D94" s="24" t="s">
        <v>102</v>
      </c>
      <c r="E94" s="30" t="s">
        <v>85</v>
      </c>
      <c r="F94" s="31" t="n">
        <v>25</v>
      </c>
      <c r="G94" s="32"/>
      <c r="H94" s="33"/>
    </row>
    <row r="96" customFormat="false" ht="15" hidden="false" customHeight="false" outlineLevel="0" collapsed="false">
      <c r="B96" s="10" t="s">
        <v>25</v>
      </c>
      <c r="C96" s="10" t="s">
        <v>76</v>
      </c>
      <c r="D96" s="10" t="s">
        <v>77</v>
      </c>
      <c r="E96" s="10" t="s">
        <v>78</v>
      </c>
      <c r="F96" s="10" t="s">
        <v>79</v>
      </c>
      <c r="G96" s="10" t="s">
        <v>80</v>
      </c>
      <c r="H96" s="10" t="s">
        <v>81</v>
      </c>
    </row>
    <row r="97" customFormat="false" ht="15" hidden="false" customHeight="true" outlineLevel="0" collapsed="false">
      <c r="B97" s="21" t="s">
        <v>141</v>
      </c>
      <c r="C97" s="29" t="s">
        <v>142</v>
      </c>
      <c r="D97" s="24" t="s">
        <v>108</v>
      </c>
      <c r="E97" s="30" t="s">
        <v>120</v>
      </c>
      <c r="F97" s="35" t="n">
        <f aca="false">ROUND(OVERVIEW!$C$8*0.55/5,0)*5</f>
        <v>195</v>
      </c>
      <c r="G97" s="32"/>
      <c r="H97" s="33"/>
    </row>
    <row r="98" customFormat="false" ht="15" hidden="false" customHeight="false" outlineLevel="0" collapsed="false">
      <c r="B98" s="21"/>
      <c r="C98" s="29" t="s">
        <v>144</v>
      </c>
      <c r="D98" s="24" t="s">
        <v>114</v>
      </c>
      <c r="E98" s="30" t="s">
        <v>85</v>
      </c>
      <c r="F98" s="31" t="n">
        <v>55</v>
      </c>
      <c r="G98" s="32"/>
      <c r="H98" s="33"/>
    </row>
    <row r="99" customFormat="false" ht="15" hidden="false" customHeight="false" outlineLevel="0" collapsed="false">
      <c r="B99" s="21"/>
      <c r="C99" s="29" t="s">
        <v>145</v>
      </c>
      <c r="D99" s="24" t="s">
        <v>104</v>
      </c>
      <c r="E99" s="30" t="s">
        <v>85</v>
      </c>
      <c r="F99" s="31" t="n">
        <v>35</v>
      </c>
      <c r="G99" s="32"/>
      <c r="H99" s="33"/>
    </row>
    <row r="100" customFormat="false" ht="15" hidden="false" customHeight="false" outlineLevel="0" collapsed="false">
      <c r="B100" s="21"/>
      <c r="C100" s="29" t="s">
        <v>146</v>
      </c>
      <c r="D100" s="24" t="s">
        <v>104</v>
      </c>
      <c r="E100" s="30" t="s">
        <v>85</v>
      </c>
      <c r="F100" s="31" t="n">
        <v>20</v>
      </c>
      <c r="G100" s="32"/>
      <c r="H100" s="33"/>
    </row>
    <row r="101" customFormat="false" ht="15" hidden="false" customHeight="false" outlineLevel="0" collapsed="false">
      <c r="B101" s="21"/>
      <c r="C101" s="29" t="s">
        <v>147</v>
      </c>
      <c r="D101" s="24" t="s">
        <v>102</v>
      </c>
      <c r="E101" s="30" t="s">
        <v>85</v>
      </c>
      <c r="F101" s="34" t="s">
        <v>88</v>
      </c>
      <c r="G101" s="32"/>
      <c r="H101" s="33"/>
    </row>
    <row r="104" customFormat="false" ht="15" hidden="false" customHeight="false" outlineLevel="0" collapsed="false">
      <c r="B104" s="28" t="s">
        <v>157</v>
      </c>
      <c r="C104" s="28"/>
      <c r="D104" s="28"/>
      <c r="E104" s="28"/>
      <c r="F104" s="28"/>
      <c r="G104" s="28"/>
      <c r="H104" s="28"/>
    </row>
    <row r="105" customFormat="false" ht="15" hidden="false" customHeight="false" outlineLevel="0" collapsed="false">
      <c r="B105" s="10" t="s">
        <v>25</v>
      </c>
      <c r="C105" s="10" t="s">
        <v>76</v>
      </c>
      <c r="D105" s="10" t="s">
        <v>77</v>
      </c>
      <c r="E105" s="10" t="s">
        <v>78</v>
      </c>
      <c r="F105" s="10" t="s">
        <v>79</v>
      </c>
      <c r="G105" s="10" t="s">
        <v>80</v>
      </c>
      <c r="H105" s="10" t="s">
        <v>81</v>
      </c>
    </row>
    <row r="106" customFormat="false" ht="15" hidden="false" customHeight="true" outlineLevel="0" collapsed="false">
      <c r="B106" s="12" t="s">
        <v>82</v>
      </c>
      <c r="C106" s="29" t="s">
        <v>83</v>
      </c>
      <c r="D106" s="24" t="s">
        <v>84</v>
      </c>
      <c r="E106" s="30" t="s">
        <v>85</v>
      </c>
      <c r="F106" s="31" t="n">
        <v>115</v>
      </c>
      <c r="G106" s="32"/>
      <c r="H106" s="33"/>
    </row>
    <row r="107" customFormat="false" ht="15" hidden="false" customHeight="false" outlineLevel="0" collapsed="false">
      <c r="B107" s="12"/>
      <c r="C107" s="29" t="s">
        <v>86</v>
      </c>
      <c r="D107" s="24" t="s">
        <v>87</v>
      </c>
      <c r="E107" s="30" t="s">
        <v>85</v>
      </c>
      <c r="F107" s="34" t="s">
        <v>88</v>
      </c>
      <c r="G107" s="32"/>
      <c r="H107" s="33"/>
    </row>
    <row r="108" customFormat="false" ht="15" hidden="false" customHeight="false" outlineLevel="0" collapsed="false">
      <c r="B108" s="12"/>
      <c r="C108" s="29" t="s">
        <v>89</v>
      </c>
      <c r="D108" s="24" t="s">
        <v>90</v>
      </c>
      <c r="E108" s="30" t="s">
        <v>85</v>
      </c>
      <c r="F108" s="31" t="n">
        <v>15</v>
      </c>
      <c r="G108" s="32"/>
      <c r="H108" s="33"/>
    </row>
    <row r="109" customFormat="false" ht="15" hidden="false" customHeight="false" outlineLevel="0" collapsed="false">
      <c r="B109" s="12"/>
      <c r="C109" s="29" t="s">
        <v>91</v>
      </c>
      <c r="D109" s="24" t="s">
        <v>90</v>
      </c>
      <c r="E109" s="30" t="s">
        <v>85</v>
      </c>
      <c r="F109" s="31" t="n">
        <v>20</v>
      </c>
      <c r="G109" s="32"/>
      <c r="H109" s="33"/>
    </row>
    <row r="110" customFormat="false" ht="15" hidden="false" customHeight="false" outlineLevel="0" collapsed="false">
      <c r="B110" s="12"/>
      <c r="C110" s="29" t="s">
        <v>92</v>
      </c>
      <c r="D110" s="24" t="s">
        <v>93</v>
      </c>
      <c r="E110" s="30" t="s">
        <v>85</v>
      </c>
      <c r="F110" s="34" t="s">
        <v>88</v>
      </c>
      <c r="G110" s="32"/>
      <c r="H110" s="33"/>
    </row>
    <row r="112" customFormat="false" ht="15" hidden="false" customHeight="false" outlineLevel="0" collapsed="false">
      <c r="B112" s="10" t="s">
        <v>25</v>
      </c>
      <c r="C112" s="10" t="s">
        <v>76</v>
      </c>
      <c r="D112" s="10" t="s">
        <v>77</v>
      </c>
      <c r="E112" s="10" t="s">
        <v>78</v>
      </c>
      <c r="F112" s="10" t="s">
        <v>79</v>
      </c>
      <c r="G112" s="10" t="s">
        <v>80</v>
      </c>
      <c r="H112" s="10" t="s">
        <v>81</v>
      </c>
    </row>
    <row r="113" customFormat="false" ht="15" hidden="false" customHeight="true" outlineLevel="0" collapsed="false">
      <c r="B113" s="15" t="s">
        <v>94</v>
      </c>
      <c r="C113" s="29" t="s">
        <v>95</v>
      </c>
      <c r="D113" s="24" t="s">
        <v>128</v>
      </c>
      <c r="E113" s="30" t="s">
        <v>158</v>
      </c>
      <c r="F113" s="35" t="n">
        <f aca="false">ROUND(OVERVIEW!$C$8*0.88/5,0)*5</f>
        <v>310</v>
      </c>
      <c r="G113" s="32"/>
      <c r="H113" s="33"/>
    </row>
    <row r="114" customFormat="false" ht="15" hidden="false" customHeight="false" outlineLevel="0" collapsed="false">
      <c r="B114" s="15"/>
      <c r="C114" s="29" t="s">
        <v>98</v>
      </c>
      <c r="D114" s="24" t="s">
        <v>155</v>
      </c>
      <c r="E114" s="30" t="s">
        <v>154</v>
      </c>
      <c r="F114" s="35" t="n">
        <f aca="false">ROUND(OVERVIEW!$C$10*0.85/5,0)*5</f>
        <v>225</v>
      </c>
      <c r="G114" s="32"/>
      <c r="H114" s="33"/>
    </row>
    <row r="115" customFormat="false" ht="15" hidden="false" customHeight="false" outlineLevel="0" collapsed="false">
      <c r="B115" s="15"/>
      <c r="C115" s="29" t="s">
        <v>101</v>
      </c>
      <c r="D115" s="24" t="s">
        <v>102</v>
      </c>
      <c r="E115" s="30" t="s">
        <v>85</v>
      </c>
      <c r="F115" s="31" t="n">
        <v>25</v>
      </c>
      <c r="G115" s="32"/>
      <c r="H115" s="33"/>
    </row>
    <row r="116" customFormat="false" ht="15" hidden="false" customHeight="false" outlineLevel="0" collapsed="false">
      <c r="B116" s="15"/>
      <c r="C116" s="29" t="s">
        <v>103</v>
      </c>
      <c r="D116" s="24" t="s">
        <v>104</v>
      </c>
      <c r="E116" s="30" t="s">
        <v>85</v>
      </c>
      <c r="F116" s="31" t="n">
        <v>45</v>
      </c>
      <c r="G116" s="32"/>
      <c r="H116" s="33"/>
    </row>
    <row r="117" customFormat="false" ht="15" hidden="false" customHeight="false" outlineLevel="0" collapsed="false">
      <c r="B117" s="15"/>
      <c r="C117" s="29" t="s">
        <v>105</v>
      </c>
      <c r="D117" s="24" t="s">
        <v>90</v>
      </c>
      <c r="E117" s="30" t="s">
        <v>85</v>
      </c>
      <c r="F117" s="34" t="s">
        <v>88</v>
      </c>
      <c r="G117" s="32"/>
      <c r="H117" s="33"/>
    </row>
    <row r="119" customFormat="false" ht="15" hidden="false" customHeight="false" outlineLevel="0" collapsed="false">
      <c r="B119" s="10" t="s">
        <v>25</v>
      </c>
      <c r="C119" s="10" t="s">
        <v>76</v>
      </c>
      <c r="D119" s="10" t="s">
        <v>77</v>
      </c>
      <c r="E119" s="10" t="s">
        <v>78</v>
      </c>
      <c r="F119" s="10" t="s">
        <v>79</v>
      </c>
      <c r="G119" s="10" t="s">
        <v>80</v>
      </c>
      <c r="H119" s="10" t="s">
        <v>81</v>
      </c>
    </row>
    <row r="120" customFormat="false" ht="15" hidden="false" customHeight="true" outlineLevel="0" collapsed="false">
      <c r="B120" s="18" t="s">
        <v>106</v>
      </c>
      <c r="C120" s="29" t="s">
        <v>107</v>
      </c>
      <c r="D120" s="24" t="s">
        <v>119</v>
      </c>
      <c r="E120" s="30" t="s">
        <v>112</v>
      </c>
      <c r="F120" s="35" t="n">
        <f aca="false">ROUND(OVERVIEW!$C$9*0.72/5,0)*5</f>
        <v>200</v>
      </c>
      <c r="G120" s="32"/>
      <c r="H120" s="33"/>
    </row>
    <row r="121" customFormat="false" ht="15" hidden="false" customHeight="false" outlineLevel="0" collapsed="false">
      <c r="B121" s="18"/>
      <c r="C121" s="29" t="s">
        <v>110</v>
      </c>
      <c r="D121" s="24" t="s">
        <v>131</v>
      </c>
      <c r="E121" s="30" t="s">
        <v>149</v>
      </c>
      <c r="F121" s="35" t="n">
        <f aca="false">ROUND(OVERVIEW!$C$12*0.83/5,0)*5</f>
        <v>110</v>
      </c>
      <c r="G121" s="32"/>
      <c r="H121" s="33"/>
    </row>
    <row r="122" customFormat="false" ht="15" hidden="false" customHeight="false" outlineLevel="0" collapsed="false">
      <c r="B122" s="18"/>
      <c r="C122" s="29" t="s">
        <v>113</v>
      </c>
      <c r="D122" s="24" t="s">
        <v>114</v>
      </c>
      <c r="E122" s="30" t="s">
        <v>85</v>
      </c>
      <c r="F122" s="31" t="n">
        <v>60</v>
      </c>
      <c r="G122" s="32"/>
      <c r="H122" s="33"/>
    </row>
    <row r="123" customFormat="false" ht="15" hidden="false" customHeight="false" outlineLevel="0" collapsed="false">
      <c r="B123" s="18"/>
      <c r="C123" s="29" t="s">
        <v>115</v>
      </c>
      <c r="D123" s="24" t="s">
        <v>114</v>
      </c>
      <c r="E123" s="30" t="s">
        <v>85</v>
      </c>
      <c r="F123" s="31" t="n">
        <v>55</v>
      </c>
      <c r="G123" s="32"/>
      <c r="H123" s="33"/>
    </row>
    <row r="124" customFormat="false" ht="15" hidden="false" customHeight="false" outlineLevel="0" collapsed="false">
      <c r="B124" s="18"/>
      <c r="C124" s="29" t="s">
        <v>116</v>
      </c>
      <c r="D124" s="24" t="s">
        <v>102</v>
      </c>
      <c r="E124" s="30" t="s">
        <v>85</v>
      </c>
      <c r="F124" s="31" t="n">
        <v>15</v>
      </c>
      <c r="G124" s="32"/>
      <c r="H124" s="33"/>
    </row>
    <row r="126" customFormat="false" ht="15" hidden="false" customHeight="false" outlineLevel="0" collapsed="false">
      <c r="B126" s="10" t="s">
        <v>25</v>
      </c>
      <c r="C126" s="10" t="s">
        <v>76</v>
      </c>
      <c r="D126" s="10" t="s">
        <v>77</v>
      </c>
      <c r="E126" s="10" t="s">
        <v>78</v>
      </c>
      <c r="F126" s="10" t="s">
        <v>79</v>
      </c>
      <c r="G126" s="10" t="s">
        <v>80</v>
      </c>
      <c r="H126" s="10" t="s">
        <v>81</v>
      </c>
    </row>
    <row r="127" customFormat="false" ht="15" hidden="false" customHeight="true" outlineLevel="0" collapsed="false">
      <c r="B127" s="21" t="s">
        <v>117</v>
      </c>
      <c r="C127" s="29" t="s">
        <v>118</v>
      </c>
      <c r="D127" s="24" t="s">
        <v>96</v>
      </c>
      <c r="E127" s="30" t="s">
        <v>159</v>
      </c>
      <c r="F127" s="35" t="n">
        <f aca="false">ROUND(OVERVIEW!$C$8*0.62/5,0)*5</f>
        <v>215</v>
      </c>
      <c r="G127" s="32"/>
      <c r="H127" s="33"/>
    </row>
    <row r="128" customFormat="false" ht="15" hidden="false" customHeight="false" outlineLevel="0" collapsed="false">
      <c r="B128" s="21"/>
      <c r="C128" s="29" t="s">
        <v>121</v>
      </c>
      <c r="D128" s="24" t="s">
        <v>122</v>
      </c>
      <c r="E128" s="30" t="s">
        <v>85</v>
      </c>
      <c r="F128" s="31" t="n">
        <v>165</v>
      </c>
      <c r="G128" s="32"/>
      <c r="H128" s="33"/>
    </row>
    <row r="129" customFormat="false" ht="15" hidden="false" customHeight="false" outlineLevel="0" collapsed="false">
      <c r="B129" s="21"/>
      <c r="C129" s="29" t="s">
        <v>123</v>
      </c>
      <c r="D129" s="24" t="s">
        <v>114</v>
      </c>
      <c r="E129" s="30" t="s">
        <v>85</v>
      </c>
      <c r="F129" s="34" t="s">
        <v>88</v>
      </c>
      <c r="G129" s="32"/>
      <c r="H129" s="33"/>
    </row>
    <row r="130" customFormat="false" ht="15" hidden="false" customHeight="false" outlineLevel="0" collapsed="false">
      <c r="B130" s="21"/>
      <c r="C130" s="29" t="s">
        <v>124</v>
      </c>
      <c r="D130" s="24" t="s">
        <v>102</v>
      </c>
      <c r="E130" s="30" t="s">
        <v>85</v>
      </c>
      <c r="F130" s="31" t="n">
        <v>20</v>
      </c>
      <c r="G130" s="32"/>
      <c r="H130" s="33"/>
    </row>
    <row r="131" customFormat="false" ht="15" hidden="false" customHeight="false" outlineLevel="0" collapsed="false">
      <c r="B131" s="21"/>
      <c r="C131" s="29" t="s">
        <v>125</v>
      </c>
      <c r="D131" s="24" t="s">
        <v>104</v>
      </c>
      <c r="E131" s="30" t="s">
        <v>85</v>
      </c>
      <c r="F131" s="31" t="n">
        <v>30</v>
      </c>
      <c r="G131" s="32"/>
      <c r="H131" s="33"/>
    </row>
    <row r="133" customFormat="false" ht="15" hidden="false" customHeight="false" outlineLevel="0" collapsed="false">
      <c r="B133" s="10" t="s">
        <v>25</v>
      </c>
      <c r="C133" s="10" t="s">
        <v>76</v>
      </c>
      <c r="D133" s="10" t="s">
        <v>77</v>
      </c>
      <c r="E133" s="10" t="s">
        <v>78</v>
      </c>
      <c r="F133" s="10" t="s">
        <v>79</v>
      </c>
      <c r="G133" s="10" t="s">
        <v>80</v>
      </c>
      <c r="H133" s="10" t="s">
        <v>81</v>
      </c>
    </row>
    <row r="134" customFormat="false" ht="15" hidden="false" customHeight="true" outlineLevel="0" collapsed="false">
      <c r="B134" s="15" t="s">
        <v>126</v>
      </c>
      <c r="C134" s="29" t="s">
        <v>127</v>
      </c>
      <c r="D134" s="24" t="s">
        <v>153</v>
      </c>
      <c r="E134" s="30" t="s">
        <v>160</v>
      </c>
      <c r="F134" s="35" t="n">
        <f aca="false">ROUND(OVERVIEW!$C$8*0.9/5,0)*5</f>
        <v>315</v>
      </c>
      <c r="G134" s="32"/>
      <c r="H134" s="33"/>
    </row>
    <row r="135" customFormat="false" ht="15" hidden="false" customHeight="false" outlineLevel="0" collapsed="false">
      <c r="B135" s="15"/>
      <c r="C135" s="29" t="s">
        <v>130</v>
      </c>
      <c r="D135" s="24" t="s">
        <v>128</v>
      </c>
      <c r="E135" s="30" t="s">
        <v>149</v>
      </c>
      <c r="F135" s="35" t="n">
        <f aca="false">ROUND(OVERVIEW!$C$11*0.83/5,0)*5</f>
        <v>395</v>
      </c>
      <c r="G135" s="32"/>
      <c r="H135" s="33"/>
    </row>
    <row r="136" customFormat="false" ht="15" hidden="false" customHeight="false" outlineLevel="0" collapsed="false">
      <c r="B136" s="15"/>
      <c r="C136" s="29" t="s">
        <v>132</v>
      </c>
      <c r="D136" s="24" t="s">
        <v>104</v>
      </c>
      <c r="E136" s="30" t="s">
        <v>85</v>
      </c>
      <c r="F136" s="34" t="s">
        <v>88</v>
      </c>
      <c r="G136" s="32"/>
      <c r="H136" s="33"/>
    </row>
    <row r="137" customFormat="false" ht="15" hidden="false" customHeight="false" outlineLevel="0" collapsed="false">
      <c r="B137" s="15"/>
      <c r="C137" s="29" t="s">
        <v>133</v>
      </c>
      <c r="D137" s="24" t="s">
        <v>134</v>
      </c>
      <c r="E137" s="30" t="s">
        <v>85</v>
      </c>
      <c r="F137" s="34" t="s">
        <v>88</v>
      </c>
      <c r="G137" s="32"/>
      <c r="H137" s="33"/>
    </row>
    <row r="139" customFormat="false" ht="15" hidden="false" customHeight="false" outlineLevel="0" collapsed="false">
      <c r="B139" s="10" t="s">
        <v>25</v>
      </c>
      <c r="C139" s="10" t="s">
        <v>76</v>
      </c>
      <c r="D139" s="10" t="s">
        <v>77</v>
      </c>
      <c r="E139" s="10" t="s">
        <v>78</v>
      </c>
      <c r="F139" s="10" t="s">
        <v>79</v>
      </c>
      <c r="G139" s="10" t="s">
        <v>80</v>
      </c>
      <c r="H139" s="10" t="s">
        <v>81</v>
      </c>
    </row>
    <row r="140" customFormat="false" ht="15" hidden="false" customHeight="true" outlineLevel="0" collapsed="false">
      <c r="B140" s="18" t="s">
        <v>135</v>
      </c>
      <c r="C140" s="29" t="s">
        <v>136</v>
      </c>
      <c r="D140" s="24" t="s">
        <v>119</v>
      </c>
      <c r="E140" s="30" t="s">
        <v>161</v>
      </c>
      <c r="F140" s="35" t="n">
        <f aca="false">ROUND(OVERVIEW!$C$8*0.73/5,0)*5</f>
        <v>255</v>
      </c>
      <c r="G140" s="32"/>
      <c r="H140" s="33"/>
    </row>
    <row r="141" customFormat="false" ht="15" hidden="false" customHeight="false" outlineLevel="0" collapsed="false">
      <c r="B141" s="18"/>
      <c r="C141" s="29" t="s">
        <v>138</v>
      </c>
      <c r="D141" s="24" t="s">
        <v>131</v>
      </c>
      <c r="E141" s="30" t="s">
        <v>149</v>
      </c>
      <c r="F141" s="35" t="n">
        <f aca="false">ROUND(OVERVIEW!$C$13*0.83/5,0)*5</f>
        <v>185</v>
      </c>
      <c r="G141" s="32"/>
      <c r="H141" s="33"/>
    </row>
    <row r="142" customFormat="false" ht="15" hidden="false" customHeight="false" outlineLevel="0" collapsed="false">
      <c r="B142" s="18"/>
      <c r="C142" s="29" t="s">
        <v>139</v>
      </c>
      <c r="D142" s="24" t="s">
        <v>114</v>
      </c>
      <c r="E142" s="30" t="s">
        <v>85</v>
      </c>
      <c r="F142" s="31" t="n">
        <v>55</v>
      </c>
      <c r="G142" s="32"/>
      <c r="H142" s="33"/>
    </row>
    <row r="143" customFormat="false" ht="15" hidden="false" customHeight="false" outlineLevel="0" collapsed="false">
      <c r="B143" s="18"/>
      <c r="C143" s="29" t="s">
        <v>140</v>
      </c>
      <c r="D143" s="24" t="s">
        <v>104</v>
      </c>
      <c r="E143" s="30" t="s">
        <v>85</v>
      </c>
      <c r="F143" s="34" t="s">
        <v>88</v>
      </c>
      <c r="G143" s="32"/>
      <c r="H143" s="33"/>
    </row>
    <row r="144" customFormat="false" ht="15" hidden="false" customHeight="false" outlineLevel="0" collapsed="false">
      <c r="B144" s="18"/>
      <c r="C144" s="29" t="s">
        <v>101</v>
      </c>
      <c r="D144" s="24" t="s">
        <v>102</v>
      </c>
      <c r="E144" s="30" t="s">
        <v>85</v>
      </c>
      <c r="F144" s="31" t="n">
        <v>25</v>
      </c>
      <c r="G144" s="32"/>
      <c r="H144" s="33"/>
    </row>
    <row r="146" customFormat="false" ht="15" hidden="false" customHeight="false" outlineLevel="0" collapsed="false">
      <c r="B146" s="10" t="s">
        <v>25</v>
      </c>
      <c r="C146" s="10" t="s">
        <v>76</v>
      </c>
      <c r="D146" s="10" t="s">
        <v>77</v>
      </c>
      <c r="E146" s="10" t="s">
        <v>78</v>
      </c>
      <c r="F146" s="10" t="s">
        <v>79</v>
      </c>
      <c r="G146" s="10" t="s">
        <v>80</v>
      </c>
      <c r="H146" s="10" t="s">
        <v>81</v>
      </c>
    </row>
    <row r="147" customFormat="false" ht="15" hidden="false" customHeight="true" outlineLevel="0" collapsed="false">
      <c r="B147" s="21" t="s">
        <v>141</v>
      </c>
      <c r="C147" s="29" t="s">
        <v>142</v>
      </c>
      <c r="D147" s="24" t="s">
        <v>119</v>
      </c>
      <c r="E147" s="30" t="s">
        <v>152</v>
      </c>
      <c r="F147" s="35" t="n">
        <f aca="false">ROUND(OVERVIEW!$C$8*0.58/5,0)*5</f>
        <v>205</v>
      </c>
      <c r="G147" s="32"/>
      <c r="H147" s="33"/>
    </row>
    <row r="148" customFormat="false" ht="15" hidden="false" customHeight="false" outlineLevel="0" collapsed="false">
      <c r="B148" s="21"/>
      <c r="C148" s="29" t="s">
        <v>144</v>
      </c>
      <c r="D148" s="24" t="s">
        <v>114</v>
      </c>
      <c r="E148" s="30" t="s">
        <v>85</v>
      </c>
      <c r="F148" s="31" t="n">
        <v>55</v>
      </c>
      <c r="G148" s="32"/>
      <c r="H148" s="33"/>
    </row>
    <row r="149" customFormat="false" ht="15" hidden="false" customHeight="false" outlineLevel="0" collapsed="false">
      <c r="B149" s="21"/>
      <c r="C149" s="29" t="s">
        <v>145</v>
      </c>
      <c r="D149" s="24" t="s">
        <v>104</v>
      </c>
      <c r="E149" s="30" t="s">
        <v>85</v>
      </c>
      <c r="F149" s="31" t="n">
        <v>35</v>
      </c>
      <c r="G149" s="32"/>
      <c r="H149" s="33"/>
    </row>
    <row r="150" customFormat="false" ht="15" hidden="false" customHeight="false" outlineLevel="0" collapsed="false">
      <c r="B150" s="21"/>
      <c r="C150" s="29" t="s">
        <v>146</v>
      </c>
      <c r="D150" s="24" t="s">
        <v>104</v>
      </c>
      <c r="E150" s="30" t="s">
        <v>85</v>
      </c>
      <c r="F150" s="31" t="n">
        <v>20</v>
      </c>
      <c r="G150" s="32"/>
      <c r="H150" s="33"/>
    </row>
    <row r="151" customFormat="false" ht="15" hidden="false" customHeight="false" outlineLevel="0" collapsed="false">
      <c r="B151" s="21"/>
      <c r="C151" s="29" t="s">
        <v>147</v>
      </c>
      <c r="D151" s="24" t="s">
        <v>102</v>
      </c>
      <c r="E151" s="30" t="s">
        <v>85</v>
      </c>
      <c r="F151" s="34" t="s">
        <v>88</v>
      </c>
      <c r="G151" s="32"/>
      <c r="H151" s="33"/>
    </row>
    <row r="154" customFormat="false" ht="15" hidden="false" customHeight="false" outlineLevel="0" collapsed="false">
      <c r="B154" s="36" t="s">
        <v>162</v>
      </c>
      <c r="C154" s="36"/>
      <c r="D154" s="36"/>
      <c r="E154" s="36"/>
      <c r="F154" s="36"/>
      <c r="G154" s="36"/>
      <c r="H154" s="36"/>
    </row>
    <row r="155" customFormat="false" ht="15" hidden="false" customHeight="false" outlineLevel="0" collapsed="false">
      <c r="B155" s="10" t="s">
        <v>25</v>
      </c>
      <c r="C155" s="10" t="s">
        <v>76</v>
      </c>
      <c r="D155" s="10" t="s">
        <v>77</v>
      </c>
      <c r="E155" s="10" t="s">
        <v>78</v>
      </c>
      <c r="F155" s="10" t="s">
        <v>79</v>
      </c>
      <c r="G155" s="10" t="s">
        <v>80</v>
      </c>
      <c r="H155" s="10" t="s">
        <v>81</v>
      </c>
    </row>
    <row r="156" customFormat="false" ht="15" hidden="false" customHeight="true" outlineLevel="0" collapsed="false">
      <c r="B156" s="12" t="s">
        <v>82</v>
      </c>
      <c r="C156" s="29" t="s">
        <v>83</v>
      </c>
      <c r="D156" s="24" t="s">
        <v>163</v>
      </c>
      <c r="E156" s="30" t="s">
        <v>85</v>
      </c>
      <c r="F156" s="31" t="n">
        <v>95</v>
      </c>
      <c r="G156" s="32"/>
      <c r="H156" s="33"/>
    </row>
    <row r="157" customFormat="false" ht="15" hidden="false" customHeight="false" outlineLevel="0" collapsed="false">
      <c r="B157" s="12"/>
      <c r="C157" s="29" t="s">
        <v>86</v>
      </c>
      <c r="D157" s="24" t="s">
        <v>164</v>
      </c>
      <c r="E157" s="30" t="s">
        <v>85</v>
      </c>
      <c r="F157" s="34" t="s">
        <v>88</v>
      </c>
      <c r="G157" s="32"/>
      <c r="H157" s="33"/>
    </row>
    <row r="158" customFormat="false" ht="15" hidden="false" customHeight="false" outlineLevel="0" collapsed="false">
      <c r="B158" s="12"/>
      <c r="C158" s="29" t="s">
        <v>89</v>
      </c>
      <c r="D158" s="24" t="s">
        <v>165</v>
      </c>
      <c r="E158" s="30" t="s">
        <v>85</v>
      </c>
      <c r="F158" s="31" t="n">
        <v>10</v>
      </c>
      <c r="G158" s="32"/>
      <c r="H158" s="33"/>
    </row>
    <row r="159" customFormat="false" ht="15" hidden="false" customHeight="false" outlineLevel="0" collapsed="false">
      <c r="B159" s="12"/>
      <c r="C159" s="29" t="s">
        <v>91</v>
      </c>
      <c r="D159" s="24" t="s">
        <v>165</v>
      </c>
      <c r="E159" s="30" t="s">
        <v>85</v>
      </c>
      <c r="F159" s="31" t="n">
        <v>15</v>
      </c>
      <c r="G159" s="32"/>
      <c r="H159" s="33"/>
    </row>
    <row r="160" customFormat="false" ht="15" hidden="false" customHeight="false" outlineLevel="0" collapsed="false">
      <c r="B160" s="12"/>
      <c r="C160" s="29" t="s">
        <v>92</v>
      </c>
      <c r="D160" s="24" t="s">
        <v>93</v>
      </c>
      <c r="E160" s="30" t="s">
        <v>85</v>
      </c>
      <c r="F160" s="34" t="s">
        <v>88</v>
      </c>
      <c r="G160" s="32"/>
      <c r="H160" s="33"/>
    </row>
    <row r="162" customFormat="false" ht="15" hidden="false" customHeight="false" outlineLevel="0" collapsed="false">
      <c r="B162" s="10" t="s">
        <v>25</v>
      </c>
      <c r="C162" s="10" t="s">
        <v>76</v>
      </c>
      <c r="D162" s="10" t="s">
        <v>77</v>
      </c>
      <c r="E162" s="10" t="s">
        <v>78</v>
      </c>
      <c r="F162" s="10" t="s">
        <v>79</v>
      </c>
      <c r="G162" s="10" t="s">
        <v>80</v>
      </c>
      <c r="H162" s="10" t="s">
        <v>81</v>
      </c>
    </row>
    <row r="163" customFormat="false" ht="15" hidden="false" customHeight="true" outlineLevel="0" collapsed="false">
      <c r="B163" s="15" t="s">
        <v>94</v>
      </c>
      <c r="C163" s="29" t="s">
        <v>95</v>
      </c>
      <c r="D163" s="24" t="s">
        <v>96</v>
      </c>
      <c r="E163" s="30" t="s">
        <v>109</v>
      </c>
      <c r="F163" s="35" t="n">
        <f aca="false">ROUND(OVERVIEW!$C$8*0.65/5,0)*5</f>
        <v>230</v>
      </c>
      <c r="G163" s="32"/>
      <c r="H163" s="33"/>
    </row>
    <row r="164" customFormat="false" ht="15" hidden="false" customHeight="false" outlineLevel="0" collapsed="false">
      <c r="B164" s="15"/>
      <c r="C164" s="29" t="s">
        <v>98</v>
      </c>
      <c r="D164" s="24" t="s">
        <v>108</v>
      </c>
      <c r="E164" s="30" t="s">
        <v>109</v>
      </c>
      <c r="F164" s="35" t="n">
        <f aca="false">ROUND(OVERVIEW!$C$10*0.65/5,0)*5</f>
        <v>170</v>
      </c>
      <c r="G164" s="32"/>
      <c r="H164" s="33"/>
    </row>
    <row r="165" customFormat="false" ht="15" hidden="false" customHeight="false" outlineLevel="0" collapsed="false">
      <c r="B165" s="15"/>
      <c r="C165" s="29" t="s">
        <v>101</v>
      </c>
      <c r="D165" s="24" t="s">
        <v>102</v>
      </c>
      <c r="E165" s="30" t="s">
        <v>85</v>
      </c>
      <c r="F165" s="31" t="n">
        <v>20</v>
      </c>
      <c r="G165" s="32"/>
      <c r="H165" s="33"/>
    </row>
    <row r="166" customFormat="false" ht="15" hidden="false" customHeight="false" outlineLevel="0" collapsed="false">
      <c r="B166" s="15"/>
      <c r="C166" s="29" t="s">
        <v>103</v>
      </c>
      <c r="D166" s="24" t="s">
        <v>102</v>
      </c>
      <c r="E166" s="30" t="s">
        <v>85</v>
      </c>
      <c r="F166" s="31" t="n">
        <v>40</v>
      </c>
      <c r="G166" s="32"/>
      <c r="H166" s="33"/>
    </row>
    <row r="167" customFormat="false" ht="15" hidden="false" customHeight="false" outlineLevel="0" collapsed="false">
      <c r="B167" s="15"/>
      <c r="C167" s="29" t="s">
        <v>105</v>
      </c>
      <c r="D167" s="24" t="s">
        <v>164</v>
      </c>
      <c r="E167" s="30" t="s">
        <v>85</v>
      </c>
      <c r="F167" s="34" t="s">
        <v>88</v>
      </c>
      <c r="G167" s="32"/>
      <c r="H167" s="33"/>
    </row>
    <row r="169" customFormat="false" ht="15" hidden="false" customHeight="false" outlineLevel="0" collapsed="false">
      <c r="B169" s="10" t="s">
        <v>25</v>
      </c>
      <c r="C169" s="10" t="s">
        <v>76</v>
      </c>
      <c r="D169" s="10" t="s">
        <v>77</v>
      </c>
      <c r="E169" s="10" t="s">
        <v>78</v>
      </c>
      <c r="F169" s="10" t="s">
        <v>79</v>
      </c>
      <c r="G169" s="10" t="s">
        <v>80</v>
      </c>
      <c r="H169" s="10" t="s">
        <v>81</v>
      </c>
    </row>
    <row r="170" customFormat="false" ht="15" hidden="false" customHeight="true" outlineLevel="0" collapsed="false">
      <c r="B170" s="18" t="s">
        <v>106</v>
      </c>
      <c r="C170" s="29" t="s">
        <v>107</v>
      </c>
      <c r="D170" s="24" t="s">
        <v>96</v>
      </c>
      <c r="E170" s="30" t="s">
        <v>120</v>
      </c>
      <c r="F170" s="35" t="n">
        <f aca="false">ROUND(OVERVIEW!$C$9*0.55/5,0)*5</f>
        <v>150</v>
      </c>
      <c r="G170" s="32"/>
      <c r="H170" s="33"/>
    </row>
    <row r="171" customFormat="false" ht="15" hidden="false" customHeight="false" outlineLevel="0" collapsed="false">
      <c r="B171" s="18"/>
      <c r="C171" s="29" t="s">
        <v>166</v>
      </c>
      <c r="D171" s="24" t="s">
        <v>167</v>
      </c>
      <c r="E171" s="30" t="s">
        <v>85</v>
      </c>
      <c r="F171" s="31" t="n">
        <v>40</v>
      </c>
      <c r="G171" s="32"/>
      <c r="H171" s="33"/>
    </row>
    <row r="172" customFormat="false" ht="15" hidden="false" customHeight="false" outlineLevel="0" collapsed="false">
      <c r="B172" s="18"/>
      <c r="C172" s="29" t="s">
        <v>113</v>
      </c>
      <c r="D172" s="24" t="s">
        <v>167</v>
      </c>
      <c r="E172" s="30" t="s">
        <v>85</v>
      </c>
      <c r="F172" s="31" t="n">
        <v>55</v>
      </c>
      <c r="G172" s="32"/>
      <c r="H172" s="33"/>
    </row>
    <row r="173" customFormat="false" ht="15" hidden="false" customHeight="false" outlineLevel="0" collapsed="false">
      <c r="B173" s="18"/>
      <c r="C173" s="29" t="s">
        <v>115</v>
      </c>
      <c r="D173" s="24" t="s">
        <v>167</v>
      </c>
      <c r="E173" s="30" t="s">
        <v>85</v>
      </c>
      <c r="F173" s="31" t="n">
        <v>50</v>
      </c>
      <c r="G173" s="32"/>
      <c r="H173" s="33"/>
    </row>
    <row r="174" customFormat="false" ht="15" hidden="false" customHeight="false" outlineLevel="0" collapsed="false">
      <c r="B174" s="18"/>
      <c r="C174" s="29" t="s">
        <v>116</v>
      </c>
      <c r="D174" s="24" t="s">
        <v>168</v>
      </c>
      <c r="E174" s="30" t="s">
        <v>85</v>
      </c>
      <c r="F174" s="31" t="n">
        <v>15</v>
      </c>
      <c r="G174" s="32"/>
      <c r="H174" s="33"/>
    </row>
    <row r="176" customFormat="false" ht="15" hidden="false" customHeight="false" outlineLevel="0" collapsed="false">
      <c r="B176" s="10" t="s">
        <v>25</v>
      </c>
      <c r="C176" s="10" t="s">
        <v>76</v>
      </c>
      <c r="D176" s="10" t="s">
        <v>77</v>
      </c>
      <c r="E176" s="10" t="s">
        <v>78</v>
      </c>
      <c r="F176" s="10" t="s">
        <v>79</v>
      </c>
      <c r="G176" s="10" t="s">
        <v>80</v>
      </c>
      <c r="H176" s="10" t="s">
        <v>81</v>
      </c>
    </row>
    <row r="177" customFormat="false" ht="15" hidden="false" customHeight="true" outlineLevel="0" collapsed="false">
      <c r="B177" s="21" t="s">
        <v>117</v>
      </c>
      <c r="C177" s="29" t="s">
        <v>118</v>
      </c>
      <c r="D177" s="24" t="s">
        <v>96</v>
      </c>
      <c r="E177" s="30" t="s">
        <v>169</v>
      </c>
      <c r="F177" s="35" t="n">
        <f aca="false">ROUND(OVERVIEW!$C$8*0.5/5,0)*5</f>
        <v>175</v>
      </c>
      <c r="G177" s="32"/>
      <c r="H177" s="33"/>
    </row>
    <row r="178" customFormat="false" ht="15" hidden="false" customHeight="false" outlineLevel="0" collapsed="false">
      <c r="B178" s="21"/>
      <c r="C178" s="29" t="s">
        <v>121</v>
      </c>
      <c r="D178" s="24" t="s">
        <v>170</v>
      </c>
      <c r="E178" s="30" t="s">
        <v>85</v>
      </c>
      <c r="F178" s="31" t="n">
        <v>155</v>
      </c>
      <c r="G178" s="32"/>
      <c r="H178" s="33"/>
    </row>
    <row r="179" customFormat="false" ht="15" hidden="false" customHeight="false" outlineLevel="0" collapsed="false">
      <c r="B179" s="21"/>
      <c r="C179" s="29" t="s">
        <v>123</v>
      </c>
      <c r="D179" s="24" t="s">
        <v>114</v>
      </c>
      <c r="E179" s="30" t="s">
        <v>85</v>
      </c>
      <c r="F179" s="34" t="s">
        <v>88</v>
      </c>
      <c r="G179" s="32"/>
      <c r="H179" s="33"/>
    </row>
    <row r="180" customFormat="false" ht="15" hidden="false" customHeight="false" outlineLevel="0" collapsed="false">
      <c r="B180" s="21"/>
      <c r="C180" s="29" t="s">
        <v>124</v>
      </c>
      <c r="D180" s="24" t="s">
        <v>171</v>
      </c>
      <c r="E180" s="30" t="s">
        <v>85</v>
      </c>
      <c r="F180" s="31" t="n">
        <v>15</v>
      </c>
      <c r="G180" s="32"/>
      <c r="H180" s="33"/>
    </row>
    <row r="181" customFormat="false" ht="15" hidden="false" customHeight="false" outlineLevel="0" collapsed="false">
      <c r="B181" s="21"/>
      <c r="C181" s="29" t="s">
        <v>125</v>
      </c>
      <c r="D181" s="24" t="s">
        <v>167</v>
      </c>
      <c r="E181" s="30" t="s">
        <v>85</v>
      </c>
      <c r="F181" s="31" t="n">
        <v>30</v>
      </c>
      <c r="G181" s="32"/>
      <c r="H181" s="33"/>
    </row>
    <row r="183" customFormat="false" ht="15" hidden="false" customHeight="false" outlineLevel="0" collapsed="false">
      <c r="B183" s="10" t="s">
        <v>25</v>
      </c>
      <c r="C183" s="10" t="s">
        <v>76</v>
      </c>
      <c r="D183" s="10" t="s">
        <v>77</v>
      </c>
      <c r="E183" s="10" t="s">
        <v>78</v>
      </c>
      <c r="F183" s="10" t="s">
        <v>79</v>
      </c>
      <c r="G183" s="10" t="s">
        <v>80</v>
      </c>
      <c r="H183" s="10" t="s">
        <v>81</v>
      </c>
    </row>
    <row r="184" customFormat="false" ht="15" hidden="false" customHeight="true" outlineLevel="0" collapsed="false">
      <c r="B184" s="15" t="s">
        <v>126</v>
      </c>
      <c r="C184" s="29" t="s">
        <v>127</v>
      </c>
      <c r="D184" s="24" t="s">
        <v>153</v>
      </c>
      <c r="E184" s="30" t="s">
        <v>156</v>
      </c>
      <c r="F184" s="35" t="n">
        <f aca="false">ROUND(OVERVIEW!$C$8*0.7/5,0)*5</f>
        <v>245</v>
      </c>
      <c r="G184" s="32"/>
      <c r="H184" s="33"/>
    </row>
    <row r="185" customFormat="false" ht="15" hidden="false" customHeight="false" outlineLevel="0" collapsed="false">
      <c r="B185" s="15"/>
      <c r="C185" s="29" t="s">
        <v>172</v>
      </c>
      <c r="D185" s="24" t="s">
        <v>96</v>
      </c>
      <c r="E185" s="30" t="s">
        <v>173</v>
      </c>
      <c r="F185" s="35" t="n">
        <f aca="false">ROUND(OVERVIEW!$C$11*0.6/5,0)*5</f>
        <v>285</v>
      </c>
      <c r="G185" s="32"/>
      <c r="H185" s="33"/>
    </row>
    <row r="186" customFormat="false" ht="15" hidden="false" customHeight="false" outlineLevel="0" collapsed="false">
      <c r="B186" s="15"/>
      <c r="C186" s="29" t="s">
        <v>132</v>
      </c>
      <c r="D186" s="24" t="s">
        <v>167</v>
      </c>
      <c r="E186" s="30" t="s">
        <v>85</v>
      </c>
      <c r="F186" s="34" t="s">
        <v>88</v>
      </c>
      <c r="G186" s="32"/>
      <c r="H186" s="33"/>
    </row>
    <row r="187" customFormat="false" ht="15" hidden="false" customHeight="false" outlineLevel="0" collapsed="false">
      <c r="B187" s="15"/>
      <c r="C187" s="29" t="s">
        <v>133</v>
      </c>
      <c r="D187" s="24" t="s">
        <v>104</v>
      </c>
      <c r="E187" s="30" t="s">
        <v>85</v>
      </c>
      <c r="F187" s="34" t="s">
        <v>88</v>
      </c>
      <c r="G187" s="32"/>
      <c r="H187" s="33"/>
    </row>
    <row r="189" customFormat="false" ht="15" hidden="false" customHeight="false" outlineLevel="0" collapsed="false">
      <c r="B189" s="10" t="s">
        <v>25</v>
      </c>
      <c r="C189" s="10" t="s">
        <v>76</v>
      </c>
      <c r="D189" s="10" t="s">
        <v>77</v>
      </c>
      <c r="E189" s="10" t="s">
        <v>78</v>
      </c>
      <c r="F189" s="10" t="s">
        <v>79</v>
      </c>
      <c r="G189" s="10" t="s">
        <v>80</v>
      </c>
      <c r="H189" s="10" t="s">
        <v>81</v>
      </c>
    </row>
    <row r="190" customFormat="false" ht="15" hidden="false" customHeight="true" outlineLevel="0" collapsed="false">
      <c r="B190" s="18" t="s">
        <v>135</v>
      </c>
      <c r="C190" s="29" t="s">
        <v>136</v>
      </c>
      <c r="D190" s="24" t="s">
        <v>119</v>
      </c>
      <c r="E190" s="30" t="s">
        <v>173</v>
      </c>
      <c r="F190" s="35" t="n">
        <f aca="false">ROUND(OVERVIEW!$C$8*0.6/5,0)*5</f>
        <v>210</v>
      </c>
      <c r="G190" s="32"/>
      <c r="H190" s="33"/>
    </row>
    <row r="191" customFormat="false" ht="15" hidden="false" customHeight="false" outlineLevel="0" collapsed="false">
      <c r="B191" s="18"/>
      <c r="C191" s="29" t="s">
        <v>138</v>
      </c>
      <c r="D191" s="24" t="s">
        <v>174</v>
      </c>
      <c r="E191" s="30" t="s">
        <v>159</v>
      </c>
      <c r="F191" s="35" t="n">
        <f aca="false">ROUND(OVERVIEW!$C$13*0.62/5,0)*5</f>
        <v>135</v>
      </c>
      <c r="G191" s="32"/>
      <c r="H191" s="33"/>
    </row>
    <row r="192" customFormat="false" ht="15" hidden="false" customHeight="false" outlineLevel="0" collapsed="false">
      <c r="B192" s="18"/>
      <c r="C192" s="29" t="s">
        <v>139</v>
      </c>
      <c r="D192" s="24" t="s">
        <v>167</v>
      </c>
      <c r="E192" s="30" t="s">
        <v>85</v>
      </c>
      <c r="F192" s="31" t="n">
        <v>55</v>
      </c>
      <c r="G192" s="32"/>
      <c r="H192" s="33"/>
    </row>
    <row r="193" customFormat="false" ht="15" hidden="false" customHeight="false" outlineLevel="0" collapsed="false">
      <c r="B193" s="18"/>
      <c r="C193" s="29" t="s">
        <v>140</v>
      </c>
      <c r="D193" s="24" t="s">
        <v>171</v>
      </c>
      <c r="E193" s="30" t="s">
        <v>85</v>
      </c>
      <c r="F193" s="34" t="s">
        <v>88</v>
      </c>
      <c r="G193" s="32"/>
      <c r="H193" s="33"/>
    </row>
    <row r="194" customFormat="false" ht="15" hidden="false" customHeight="false" outlineLevel="0" collapsed="false">
      <c r="B194" s="18"/>
      <c r="C194" s="29" t="s">
        <v>101</v>
      </c>
      <c r="D194" s="24" t="s">
        <v>171</v>
      </c>
      <c r="E194" s="30" t="s">
        <v>85</v>
      </c>
      <c r="F194" s="31" t="n">
        <v>15</v>
      </c>
      <c r="G194" s="32"/>
      <c r="H194" s="33"/>
    </row>
    <row r="196" customFormat="false" ht="15" hidden="false" customHeight="false" outlineLevel="0" collapsed="false">
      <c r="B196" s="10" t="s">
        <v>25</v>
      </c>
      <c r="C196" s="10" t="s">
        <v>76</v>
      </c>
      <c r="D196" s="10" t="s">
        <v>77</v>
      </c>
      <c r="E196" s="10" t="s">
        <v>78</v>
      </c>
      <c r="F196" s="10" t="s">
        <v>79</v>
      </c>
      <c r="G196" s="10" t="s">
        <v>80</v>
      </c>
      <c r="H196" s="10" t="s">
        <v>81</v>
      </c>
    </row>
    <row r="197" customFormat="false" ht="15" hidden="false" customHeight="true" outlineLevel="0" collapsed="false">
      <c r="B197" s="21" t="s">
        <v>141</v>
      </c>
      <c r="C197" s="29" t="s">
        <v>142</v>
      </c>
      <c r="D197" s="24" t="s">
        <v>119</v>
      </c>
      <c r="E197" s="30" t="s">
        <v>169</v>
      </c>
      <c r="F197" s="35" t="n">
        <f aca="false">ROUND(OVERVIEW!$C$8*0.5/5,0)*5</f>
        <v>175</v>
      </c>
      <c r="G197" s="32"/>
      <c r="H197" s="33"/>
    </row>
    <row r="198" customFormat="false" ht="15" hidden="false" customHeight="false" outlineLevel="0" collapsed="false">
      <c r="B198" s="21"/>
      <c r="C198" s="29" t="s">
        <v>144</v>
      </c>
      <c r="D198" s="24" t="s">
        <v>167</v>
      </c>
      <c r="E198" s="30" t="s">
        <v>85</v>
      </c>
      <c r="F198" s="31" t="n">
        <v>50</v>
      </c>
      <c r="G198" s="32"/>
      <c r="H198" s="33"/>
    </row>
    <row r="199" customFormat="false" ht="15" hidden="false" customHeight="false" outlineLevel="0" collapsed="false">
      <c r="B199" s="21"/>
      <c r="C199" s="29" t="s">
        <v>145</v>
      </c>
      <c r="D199" s="24" t="s">
        <v>167</v>
      </c>
      <c r="E199" s="30" t="s">
        <v>85</v>
      </c>
      <c r="F199" s="31" t="n">
        <v>30</v>
      </c>
      <c r="G199" s="32"/>
      <c r="H199" s="33"/>
    </row>
    <row r="200" customFormat="false" ht="15" hidden="false" customHeight="false" outlineLevel="0" collapsed="false">
      <c r="B200" s="21"/>
      <c r="C200" s="29" t="s">
        <v>146</v>
      </c>
      <c r="D200" s="24" t="s">
        <v>167</v>
      </c>
      <c r="E200" s="30" t="s">
        <v>85</v>
      </c>
      <c r="F200" s="31" t="n">
        <v>20</v>
      </c>
      <c r="G200" s="32"/>
      <c r="H200" s="33"/>
    </row>
    <row r="201" customFormat="false" ht="15" hidden="false" customHeight="false" outlineLevel="0" collapsed="false">
      <c r="B201" s="21"/>
      <c r="C201" s="29" t="s">
        <v>147</v>
      </c>
      <c r="D201" s="24" t="s">
        <v>171</v>
      </c>
      <c r="E201" s="30" t="s">
        <v>85</v>
      </c>
      <c r="F201" s="34" t="s">
        <v>88</v>
      </c>
      <c r="G201" s="32"/>
      <c r="H201" s="33"/>
    </row>
  </sheetData>
  <mergeCells count="33">
    <mergeCell ref="B2:H2"/>
    <mergeCell ref="B4:H4"/>
    <mergeCell ref="B6:B10"/>
    <mergeCell ref="B13:B17"/>
    <mergeCell ref="B20:B24"/>
    <mergeCell ref="B27:B31"/>
    <mergeCell ref="B34:B37"/>
    <mergeCell ref="B40:B44"/>
    <mergeCell ref="B47:B51"/>
    <mergeCell ref="B54:H54"/>
    <mergeCell ref="B56:B60"/>
    <mergeCell ref="B63:B67"/>
    <mergeCell ref="B70:B74"/>
    <mergeCell ref="B77:B81"/>
    <mergeCell ref="B84:B87"/>
    <mergeCell ref="B90:B94"/>
    <mergeCell ref="B97:B101"/>
    <mergeCell ref="B104:H104"/>
    <mergeCell ref="B106:B110"/>
    <mergeCell ref="B113:B117"/>
    <mergeCell ref="B120:B124"/>
    <mergeCell ref="B127:B131"/>
    <mergeCell ref="B134:B137"/>
    <mergeCell ref="B140:B144"/>
    <mergeCell ref="B147:B151"/>
    <mergeCell ref="B154:H154"/>
    <mergeCell ref="B156:B160"/>
    <mergeCell ref="B163:B167"/>
    <mergeCell ref="B170:B174"/>
    <mergeCell ref="B177:B181"/>
    <mergeCell ref="B184:B187"/>
    <mergeCell ref="B190:B194"/>
    <mergeCell ref="B197:B20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392B"/>
    <pageSetUpPr fitToPage="false"/>
  </sheetPr>
  <dimension ref="B1:H2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6"/>
    <col collapsed="false" customWidth="true" hidden="false" outlineLevel="0" max="3" min="3" style="0" width="32"/>
    <col collapsed="false" customWidth="true" hidden="false" outlineLevel="0" max="4" min="4" style="0" width="14"/>
    <col collapsed="false" customWidth="true" hidden="false" outlineLevel="0" max="5" min="5" style="0" width="12"/>
    <col collapsed="false" customWidth="true" hidden="false" outlineLevel="0" max="7" min="6" style="0" width="16"/>
    <col collapsed="false" customWidth="true" hidden="false" outlineLevel="0" max="8" min="8" style="0" width="30"/>
    <col collapsed="false" customWidth="true" hidden="false" outlineLevel="0" max="9" min="9" style="0" width="2"/>
  </cols>
  <sheetData>
    <row r="1" customFormat="false" ht="17.35" hidden="false" customHeight="false" outlineLevel="0" collapsed="false">
      <c r="B1" s="26" t="s">
        <v>175</v>
      </c>
    </row>
    <row r="2" customFormat="false" ht="15" hidden="false" customHeight="false" outlineLevel="0" collapsed="false">
      <c r="B2" s="27" t="s">
        <v>176</v>
      </c>
      <c r="C2" s="27"/>
      <c r="D2" s="27"/>
      <c r="E2" s="27"/>
      <c r="F2" s="27"/>
      <c r="G2" s="27"/>
      <c r="H2" s="27"/>
    </row>
    <row r="4" customFormat="false" ht="15" hidden="false" customHeight="false" outlineLevel="0" collapsed="false">
      <c r="B4" s="28" t="s">
        <v>177</v>
      </c>
      <c r="C4" s="28"/>
      <c r="D4" s="28"/>
      <c r="E4" s="28"/>
      <c r="F4" s="28"/>
      <c r="G4" s="28"/>
      <c r="H4" s="28"/>
    </row>
    <row r="5" customFormat="false" ht="15" hidden="false" customHeight="false" outlineLevel="0" collapsed="false">
      <c r="B5" s="10" t="s">
        <v>25</v>
      </c>
      <c r="C5" s="10" t="s">
        <v>76</v>
      </c>
      <c r="D5" s="10" t="s">
        <v>77</v>
      </c>
      <c r="E5" s="10" t="s">
        <v>78</v>
      </c>
      <c r="F5" s="10" t="s">
        <v>79</v>
      </c>
      <c r="G5" s="10" t="s">
        <v>80</v>
      </c>
      <c r="H5" s="10" t="s">
        <v>81</v>
      </c>
    </row>
    <row r="6" customFormat="false" ht="15" hidden="false" customHeight="true" outlineLevel="0" collapsed="false">
      <c r="B6" s="12" t="s">
        <v>82</v>
      </c>
      <c r="C6" s="29" t="s">
        <v>83</v>
      </c>
      <c r="D6" s="24" t="s">
        <v>84</v>
      </c>
      <c r="E6" s="30" t="s">
        <v>85</v>
      </c>
      <c r="F6" s="31" t="n">
        <v>135</v>
      </c>
      <c r="G6" s="32"/>
      <c r="H6" s="33"/>
    </row>
    <row r="7" customFormat="false" ht="15" hidden="false" customHeight="false" outlineLevel="0" collapsed="false">
      <c r="B7" s="12"/>
      <c r="C7" s="29" t="s">
        <v>86</v>
      </c>
      <c r="D7" s="24" t="s">
        <v>87</v>
      </c>
      <c r="E7" s="30" t="s">
        <v>85</v>
      </c>
      <c r="F7" s="34" t="s">
        <v>88</v>
      </c>
      <c r="G7" s="32"/>
      <c r="H7" s="33"/>
    </row>
    <row r="8" customFormat="false" ht="15" hidden="false" customHeight="false" outlineLevel="0" collapsed="false">
      <c r="B8" s="12"/>
      <c r="C8" s="29" t="s">
        <v>89</v>
      </c>
      <c r="D8" s="24" t="s">
        <v>90</v>
      </c>
      <c r="E8" s="30" t="s">
        <v>85</v>
      </c>
      <c r="F8" s="31" t="n">
        <v>15</v>
      </c>
      <c r="G8" s="32"/>
      <c r="H8" s="33"/>
    </row>
    <row r="9" customFormat="false" ht="15" hidden="false" customHeight="false" outlineLevel="0" collapsed="false">
      <c r="B9" s="12"/>
      <c r="C9" s="29" t="s">
        <v>91</v>
      </c>
      <c r="D9" s="24" t="s">
        <v>90</v>
      </c>
      <c r="E9" s="30" t="s">
        <v>85</v>
      </c>
      <c r="F9" s="31" t="n">
        <v>25</v>
      </c>
      <c r="G9" s="32"/>
      <c r="H9" s="33"/>
    </row>
    <row r="10" customFormat="false" ht="15" hidden="false" customHeight="false" outlineLevel="0" collapsed="false">
      <c r="B10" s="12"/>
      <c r="C10" s="29" t="s">
        <v>92</v>
      </c>
      <c r="D10" s="24" t="s">
        <v>93</v>
      </c>
      <c r="E10" s="30" t="s">
        <v>85</v>
      </c>
      <c r="F10" s="34" t="s">
        <v>88</v>
      </c>
      <c r="G10" s="32"/>
      <c r="H10" s="33"/>
    </row>
    <row r="12" customFormat="false" ht="15" hidden="false" customHeight="false" outlineLevel="0" collapsed="false">
      <c r="B12" s="10" t="s">
        <v>25</v>
      </c>
      <c r="C12" s="10" t="s">
        <v>76</v>
      </c>
      <c r="D12" s="10" t="s">
        <v>77</v>
      </c>
      <c r="E12" s="10" t="s">
        <v>78</v>
      </c>
      <c r="F12" s="10" t="s">
        <v>79</v>
      </c>
      <c r="G12" s="10" t="s">
        <v>80</v>
      </c>
      <c r="H12" s="10" t="s">
        <v>81</v>
      </c>
    </row>
    <row r="13" customFormat="false" ht="15" hidden="false" customHeight="true" outlineLevel="0" collapsed="false">
      <c r="B13" s="15" t="s">
        <v>94</v>
      </c>
      <c r="C13" s="29" t="s">
        <v>95</v>
      </c>
      <c r="D13" s="24" t="s">
        <v>128</v>
      </c>
      <c r="E13" s="30" t="s">
        <v>154</v>
      </c>
      <c r="F13" s="35" t="n">
        <f aca="false">ROUND(OVERVIEW!$C$16*0.85/5,0)*5</f>
        <v>345</v>
      </c>
      <c r="G13" s="32"/>
      <c r="H13" s="33"/>
    </row>
    <row r="14" customFormat="false" ht="15" hidden="false" customHeight="false" outlineLevel="0" collapsed="false">
      <c r="B14" s="15"/>
      <c r="C14" s="29" t="s">
        <v>98</v>
      </c>
      <c r="D14" s="24" t="s">
        <v>131</v>
      </c>
      <c r="E14" s="30" t="s">
        <v>178</v>
      </c>
      <c r="F14" s="35" t="n">
        <f aca="false">ROUND(OVERVIEW!$C$18*0.82/5,0)*5</f>
        <v>225</v>
      </c>
      <c r="G14" s="32"/>
      <c r="H14" s="33"/>
    </row>
    <row r="15" customFormat="false" ht="15" hidden="false" customHeight="false" outlineLevel="0" collapsed="false">
      <c r="B15" s="15"/>
      <c r="C15" s="29" t="s">
        <v>101</v>
      </c>
      <c r="D15" s="24" t="s">
        <v>102</v>
      </c>
      <c r="E15" s="30" t="s">
        <v>85</v>
      </c>
      <c r="F15" s="31" t="n">
        <v>25</v>
      </c>
      <c r="G15" s="32"/>
      <c r="H15" s="33"/>
    </row>
    <row r="16" customFormat="false" ht="15" hidden="false" customHeight="false" outlineLevel="0" collapsed="false">
      <c r="B16" s="15"/>
      <c r="C16" s="29" t="s">
        <v>103</v>
      </c>
      <c r="D16" s="24" t="s">
        <v>104</v>
      </c>
      <c r="E16" s="30" t="s">
        <v>85</v>
      </c>
      <c r="F16" s="31" t="n">
        <v>45</v>
      </c>
      <c r="G16" s="32"/>
      <c r="H16" s="33"/>
    </row>
    <row r="17" customFormat="false" ht="15" hidden="false" customHeight="false" outlineLevel="0" collapsed="false">
      <c r="B17" s="15"/>
      <c r="C17" s="29" t="s">
        <v>105</v>
      </c>
      <c r="D17" s="24" t="s">
        <v>90</v>
      </c>
      <c r="E17" s="30" t="s">
        <v>85</v>
      </c>
      <c r="F17" s="34" t="s">
        <v>88</v>
      </c>
      <c r="G17" s="32"/>
      <c r="H17" s="33"/>
    </row>
    <row r="19" customFormat="false" ht="15" hidden="false" customHeight="false" outlineLevel="0" collapsed="false">
      <c r="B19" s="10" t="s">
        <v>25</v>
      </c>
      <c r="C19" s="10" t="s">
        <v>76</v>
      </c>
      <c r="D19" s="10" t="s">
        <v>77</v>
      </c>
      <c r="E19" s="10" t="s">
        <v>78</v>
      </c>
      <c r="F19" s="10" t="s">
        <v>79</v>
      </c>
      <c r="G19" s="10" t="s">
        <v>80</v>
      </c>
      <c r="H19" s="10" t="s">
        <v>81</v>
      </c>
    </row>
    <row r="20" customFormat="false" ht="15" hidden="false" customHeight="true" outlineLevel="0" collapsed="false">
      <c r="B20" s="18" t="s">
        <v>106</v>
      </c>
      <c r="C20" s="29" t="s">
        <v>107</v>
      </c>
      <c r="D20" s="24" t="s">
        <v>119</v>
      </c>
      <c r="E20" s="30" t="s">
        <v>156</v>
      </c>
      <c r="F20" s="35" t="n">
        <f aca="false">ROUND(OVERVIEW!$C$17*0.7/5,0)*5</f>
        <v>200</v>
      </c>
      <c r="G20" s="32"/>
      <c r="H20" s="33"/>
    </row>
    <row r="21" customFormat="false" ht="15" hidden="false" customHeight="false" outlineLevel="0" collapsed="false">
      <c r="B21" s="18"/>
      <c r="C21" s="29" t="s">
        <v>110</v>
      </c>
      <c r="D21" s="24" t="s">
        <v>179</v>
      </c>
      <c r="E21" s="30" t="s">
        <v>97</v>
      </c>
      <c r="F21" s="35" t="n">
        <f aca="false">ROUND(OVERVIEW!$C$20*0.78/5,0)*5</f>
        <v>110</v>
      </c>
      <c r="G21" s="32"/>
      <c r="H21" s="33"/>
    </row>
    <row r="22" customFormat="false" ht="15" hidden="false" customHeight="false" outlineLevel="0" collapsed="false">
      <c r="B22" s="18"/>
      <c r="C22" s="29" t="s">
        <v>113</v>
      </c>
      <c r="D22" s="24" t="s">
        <v>114</v>
      </c>
      <c r="E22" s="30" t="s">
        <v>85</v>
      </c>
      <c r="F22" s="31" t="n">
        <v>65</v>
      </c>
      <c r="G22" s="32"/>
      <c r="H22" s="33"/>
    </row>
    <row r="23" customFormat="false" ht="15" hidden="false" customHeight="false" outlineLevel="0" collapsed="false">
      <c r="B23" s="18"/>
      <c r="C23" s="29" t="s">
        <v>115</v>
      </c>
      <c r="D23" s="24" t="s">
        <v>114</v>
      </c>
      <c r="E23" s="30" t="s">
        <v>85</v>
      </c>
      <c r="F23" s="31" t="n">
        <v>60</v>
      </c>
      <c r="G23" s="32"/>
      <c r="H23" s="33"/>
    </row>
    <row r="24" customFormat="false" ht="15" hidden="false" customHeight="false" outlineLevel="0" collapsed="false">
      <c r="B24" s="18"/>
      <c r="C24" s="29" t="s">
        <v>116</v>
      </c>
      <c r="D24" s="24" t="s">
        <v>102</v>
      </c>
      <c r="E24" s="30" t="s">
        <v>85</v>
      </c>
      <c r="F24" s="31" t="n">
        <v>15</v>
      </c>
      <c r="G24" s="32"/>
      <c r="H24" s="33"/>
    </row>
    <row r="26" customFormat="false" ht="15" hidden="false" customHeight="false" outlineLevel="0" collapsed="false">
      <c r="B26" s="10" t="s">
        <v>25</v>
      </c>
      <c r="C26" s="10" t="s">
        <v>76</v>
      </c>
      <c r="D26" s="10" t="s">
        <v>77</v>
      </c>
      <c r="E26" s="10" t="s">
        <v>78</v>
      </c>
      <c r="F26" s="10" t="s">
        <v>79</v>
      </c>
      <c r="G26" s="10" t="s">
        <v>80</v>
      </c>
      <c r="H26" s="10" t="s">
        <v>81</v>
      </c>
    </row>
    <row r="27" customFormat="false" ht="15" hidden="false" customHeight="true" outlineLevel="0" collapsed="false">
      <c r="B27" s="21" t="s">
        <v>117</v>
      </c>
      <c r="C27" s="29" t="s">
        <v>118</v>
      </c>
      <c r="D27" s="24" t="s">
        <v>96</v>
      </c>
      <c r="E27" s="30" t="s">
        <v>152</v>
      </c>
      <c r="F27" s="35" t="n">
        <f aca="false">ROUND(OVERVIEW!$C$16*0.58/5,0)*5</f>
        <v>235</v>
      </c>
      <c r="G27" s="32"/>
      <c r="H27" s="33"/>
    </row>
    <row r="28" customFormat="false" ht="15" hidden="false" customHeight="false" outlineLevel="0" collapsed="false">
      <c r="B28" s="21"/>
      <c r="C28" s="29" t="s">
        <v>121</v>
      </c>
      <c r="D28" s="24" t="s">
        <v>122</v>
      </c>
      <c r="E28" s="30" t="s">
        <v>85</v>
      </c>
      <c r="F28" s="31" t="n">
        <v>185</v>
      </c>
      <c r="G28" s="32"/>
      <c r="H28" s="33"/>
    </row>
    <row r="29" customFormat="false" ht="15" hidden="false" customHeight="false" outlineLevel="0" collapsed="false">
      <c r="B29" s="21"/>
      <c r="C29" s="29" t="s">
        <v>123</v>
      </c>
      <c r="D29" s="24" t="s">
        <v>114</v>
      </c>
      <c r="E29" s="30" t="s">
        <v>85</v>
      </c>
      <c r="F29" s="34" t="s">
        <v>88</v>
      </c>
      <c r="G29" s="32"/>
      <c r="H29" s="33"/>
    </row>
    <row r="30" customFormat="false" ht="15" hidden="false" customHeight="false" outlineLevel="0" collapsed="false">
      <c r="B30" s="21"/>
      <c r="C30" s="29" t="s">
        <v>124</v>
      </c>
      <c r="D30" s="24" t="s">
        <v>102</v>
      </c>
      <c r="E30" s="30" t="s">
        <v>85</v>
      </c>
      <c r="F30" s="31" t="n">
        <v>20</v>
      </c>
      <c r="G30" s="32"/>
      <c r="H30" s="33"/>
    </row>
    <row r="31" customFormat="false" ht="15" hidden="false" customHeight="false" outlineLevel="0" collapsed="false">
      <c r="B31" s="21"/>
      <c r="C31" s="29" t="s">
        <v>125</v>
      </c>
      <c r="D31" s="24" t="s">
        <v>104</v>
      </c>
      <c r="E31" s="30" t="s">
        <v>85</v>
      </c>
      <c r="F31" s="31" t="n">
        <v>35</v>
      </c>
      <c r="G31" s="32"/>
      <c r="H31" s="33"/>
    </row>
    <row r="33" customFormat="false" ht="15" hidden="false" customHeight="false" outlineLevel="0" collapsed="false">
      <c r="B33" s="10" t="s">
        <v>25</v>
      </c>
      <c r="C33" s="10" t="s">
        <v>76</v>
      </c>
      <c r="D33" s="10" t="s">
        <v>77</v>
      </c>
      <c r="E33" s="10" t="s">
        <v>78</v>
      </c>
      <c r="F33" s="10" t="s">
        <v>79</v>
      </c>
      <c r="G33" s="10" t="s">
        <v>80</v>
      </c>
      <c r="H33" s="10" t="s">
        <v>81</v>
      </c>
    </row>
    <row r="34" customFormat="false" ht="15" hidden="false" customHeight="true" outlineLevel="0" collapsed="false">
      <c r="B34" s="15" t="s">
        <v>126</v>
      </c>
      <c r="C34" s="29" t="s">
        <v>127</v>
      </c>
      <c r="D34" s="24" t="s">
        <v>153</v>
      </c>
      <c r="E34" s="30" t="s">
        <v>158</v>
      </c>
      <c r="F34" s="35" t="n">
        <f aca="false">ROUND(OVERVIEW!$C$16*0.88/5,0)*5</f>
        <v>355</v>
      </c>
      <c r="G34" s="32"/>
      <c r="H34" s="33"/>
    </row>
    <row r="35" customFormat="false" ht="15" hidden="false" customHeight="false" outlineLevel="0" collapsed="false">
      <c r="B35" s="15"/>
      <c r="C35" s="29" t="s">
        <v>130</v>
      </c>
      <c r="D35" s="24" t="s">
        <v>155</v>
      </c>
      <c r="E35" s="30" t="s">
        <v>129</v>
      </c>
      <c r="F35" s="35" t="n">
        <f aca="false">ROUND(OVERVIEW!$C$19*0.8/5,0)*5</f>
        <v>390</v>
      </c>
      <c r="G35" s="32"/>
      <c r="H35" s="33"/>
    </row>
    <row r="36" customFormat="false" ht="15" hidden="false" customHeight="false" outlineLevel="0" collapsed="false">
      <c r="B36" s="15"/>
      <c r="C36" s="29" t="s">
        <v>132</v>
      </c>
      <c r="D36" s="24" t="s">
        <v>104</v>
      </c>
      <c r="E36" s="30" t="s">
        <v>85</v>
      </c>
      <c r="F36" s="34" t="s">
        <v>88</v>
      </c>
      <c r="G36" s="32"/>
      <c r="H36" s="33"/>
    </row>
    <row r="37" customFormat="false" ht="15" hidden="false" customHeight="false" outlineLevel="0" collapsed="false">
      <c r="B37" s="15"/>
      <c r="C37" s="29" t="s">
        <v>133</v>
      </c>
      <c r="D37" s="24" t="s">
        <v>134</v>
      </c>
      <c r="E37" s="30" t="s">
        <v>85</v>
      </c>
      <c r="F37" s="34" t="s">
        <v>88</v>
      </c>
      <c r="G37" s="32"/>
      <c r="H37" s="33"/>
    </row>
    <row r="39" customFormat="false" ht="15" hidden="false" customHeight="false" outlineLevel="0" collapsed="false">
      <c r="B39" s="10" t="s">
        <v>25</v>
      </c>
      <c r="C39" s="10" t="s">
        <v>76</v>
      </c>
      <c r="D39" s="10" t="s">
        <v>77</v>
      </c>
      <c r="E39" s="10" t="s">
        <v>78</v>
      </c>
      <c r="F39" s="10" t="s">
        <v>79</v>
      </c>
      <c r="G39" s="10" t="s">
        <v>80</v>
      </c>
      <c r="H39" s="10" t="s">
        <v>81</v>
      </c>
    </row>
    <row r="40" customFormat="false" ht="15" hidden="false" customHeight="true" outlineLevel="0" collapsed="false">
      <c r="B40" s="18" t="s">
        <v>135</v>
      </c>
      <c r="C40" s="29" t="s">
        <v>136</v>
      </c>
      <c r="D40" s="24" t="s">
        <v>119</v>
      </c>
      <c r="E40" s="30" t="s">
        <v>156</v>
      </c>
      <c r="F40" s="35" t="n">
        <f aca="false">ROUND(OVERVIEW!$C$16*0.7/5,0)*5</f>
        <v>285</v>
      </c>
      <c r="G40" s="32"/>
      <c r="H40" s="33"/>
    </row>
    <row r="41" customFormat="false" ht="15" hidden="false" customHeight="false" outlineLevel="0" collapsed="false">
      <c r="B41" s="18"/>
      <c r="C41" s="29" t="s">
        <v>138</v>
      </c>
      <c r="D41" s="24" t="s">
        <v>179</v>
      </c>
      <c r="E41" s="30" t="s">
        <v>129</v>
      </c>
      <c r="F41" s="35" t="n">
        <f aca="false">ROUND(OVERVIEW!$C$21*0.8/5,0)*5</f>
        <v>185</v>
      </c>
      <c r="G41" s="32"/>
      <c r="H41" s="33"/>
    </row>
    <row r="42" customFormat="false" ht="15" hidden="false" customHeight="false" outlineLevel="0" collapsed="false">
      <c r="B42" s="18"/>
      <c r="C42" s="29" t="s">
        <v>139</v>
      </c>
      <c r="D42" s="24" t="s">
        <v>114</v>
      </c>
      <c r="E42" s="30" t="s">
        <v>85</v>
      </c>
      <c r="F42" s="31" t="n">
        <v>65</v>
      </c>
      <c r="G42" s="32"/>
      <c r="H42" s="33"/>
    </row>
    <row r="43" customFormat="false" ht="15" hidden="false" customHeight="false" outlineLevel="0" collapsed="false">
      <c r="B43" s="18"/>
      <c r="C43" s="29" t="s">
        <v>140</v>
      </c>
      <c r="D43" s="24" t="s">
        <v>104</v>
      </c>
      <c r="E43" s="30" t="s">
        <v>85</v>
      </c>
      <c r="F43" s="34" t="s">
        <v>88</v>
      </c>
      <c r="G43" s="32"/>
      <c r="H43" s="33"/>
    </row>
    <row r="44" customFormat="false" ht="15" hidden="false" customHeight="false" outlineLevel="0" collapsed="false">
      <c r="B44" s="18"/>
      <c r="C44" s="29" t="s">
        <v>101</v>
      </c>
      <c r="D44" s="24" t="s">
        <v>102</v>
      </c>
      <c r="E44" s="30" t="s">
        <v>85</v>
      </c>
      <c r="F44" s="31" t="n">
        <v>25</v>
      </c>
      <c r="G44" s="32"/>
      <c r="H44" s="33"/>
    </row>
    <row r="46" customFormat="false" ht="15" hidden="false" customHeight="false" outlineLevel="0" collapsed="false">
      <c r="B46" s="10" t="s">
        <v>25</v>
      </c>
      <c r="C46" s="10" t="s">
        <v>76</v>
      </c>
      <c r="D46" s="10" t="s">
        <v>77</v>
      </c>
      <c r="E46" s="10" t="s">
        <v>78</v>
      </c>
      <c r="F46" s="10" t="s">
        <v>79</v>
      </c>
      <c r="G46" s="10" t="s">
        <v>80</v>
      </c>
      <c r="H46" s="10" t="s">
        <v>81</v>
      </c>
    </row>
    <row r="47" customFormat="false" ht="15" hidden="false" customHeight="true" outlineLevel="0" collapsed="false">
      <c r="B47" s="21" t="s">
        <v>141</v>
      </c>
      <c r="C47" s="29" t="s">
        <v>142</v>
      </c>
      <c r="D47" s="24" t="s">
        <v>119</v>
      </c>
      <c r="E47" s="30" t="s">
        <v>120</v>
      </c>
      <c r="F47" s="35" t="n">
        <f aca="false">ROUND(OVERVIEW!$C$16*0.55/5,0)*5</f>
        <v>225</v>
      </c>
      <c r="G47" s="32"/>
      <c r="H47" s="33"/>
    </row>
    <row r="48" customFormat="false" ht="15" hidden="false" customHeight="false" outlineLevel="0" collapsed="false">
      <c r="B48" s="21"/>
      <c r="C48" s="29" t="s">
        <v>144</v>
      </c>
      <c r="D48" s="24" t="s">
        <v>114</v>
      </c>
      <c r="E48" s="30" t="s">
        <v>85</v>
      </c>
      <c r="F48" s="31" t="n">
        <v>65</v>
      </c>
      <c r="G48" s="32"/>
      <c r="H48" s="33"/>
    </row>
    <row r="49" customFormat="false" ht="15" hidden="false" customHeight="false" outlineLevel="0" collapsed="false">
      <c r="B49" s="21"/>
      <c r="C49" s="29" t="s">
        <v>145</v>
      </c>
      <c r="D49" s="24" t="s">
        <v>104</v>
      </c>
      <c r="E49" s="30" t="s">
        <v>85</v>
      </c>
      <c r="F49" s="31" t="n">
        <v>40</v>
      </c>
      <c r="G49" s="32"/>
      <c r="H49" s="33"/>
    </row>
    <row r="50" customFormat="false" ht="15" hidden="false" customHeight="false" outlineLevel="0" collapsed="false">
      <c r="B50" s="21"/>
      <c r="C50" s="29" t="s">
        <v>146</v>
      </c>
      <c r="D50" s="24" t="s">
        <v>104</v>
      </c>
      <c r="E50" s="30" t="s">
        <v>85</v>
      </c>
      <c r="F50" s="31" t="n">
        <v>25</v>
      </c>
      <c r="G50" s="32"/>
      <c r="H50" s="33"/>
    </row>
    <row r="51" customFormat="false" ht="15" hidden="false" customHeight="false" outlineLevel="0" collapsed="false">
      <c r="B51" s="21"/>
      <c r="C51" s="29" t="s">
        <v>147</v>
      </c>
      <c r="D51" s="24" t="s">
        <v>102</v>
      </c>
      <c r="E51" s="30" t="s">
        <v>85</v>
      </c>
      <c r="F51" s="34" t="s">
        <v>88</v>
      </c>
      <c r="G51" s="32"/>
      <c r="H51" s="33"/>
    </row>
    <row r="54" customFormat="false" ht="15" hidden="false" customHeight="false" outlineLevel="0" collapsed="false">
      <c r="B54" s="28" t="s">
        <v>180</v>
      </c>
      <c r="C54" s="28"/>
      <c r="D54" s="28"/>
      <c r="E54" s="28"/>
      <c r="F54" s="28"/>
      <c r="G54" s="28"/>
      <c r="H54" s="28"/>
    </row>
    <row r="55" customFormat="false" ht="15" hidden="false" customHeight="false" outlineLevel="0" collapsed="false">
      <c r="B55" s="10" t="s">
        <v>25</v>
      </c>
      <c r="C55" s="10" t="s">
        <v>76</v>
      </c>
      <c r="D55" s="10" t="s">
        <v>77</v>
      </c>
      <c r="E55" s="10" t="s">
        <v>78</v>
      </c>
      <c r="F55" s="10" t="s">
        <v>79</v>
      </c>
      <c r="G55" s="10" t="s">
        <v>80</v>
      </c>
      <c r="H55" s="10" t="s">
        <v>81</v>
      </c>
    </row>
    <row r="56" customFormat="false" ht="15" hidden="false" customHeight="true" outlineLevel="0" collapsed="false">
      <c r="B56" s="12" t="s">
        <v>82</v>
      </c>
      <c r="C56" s="29" t="s">
        <v>83</v>
      </c>
      <c r="D56" s="24" t="s">
        <v>84</v>
      </c>
      <c r="E56" s="30" t="s">
        <v>85</v>
      </c>
      <c r="F56" s="31" t="n">
        <v>135</v>
      </c>
      <c r="G56" s="32"/>
      <c r="H56" s="33"/>
    </row>
    <row r="57" customFormat="false" ht="15" hidden="false" customHeight="false" outlineLevel="0" collapsed="false">
      <c r="B57" s="12"/>
      <c r="C57" s="29" t="s">
        <v>86</v>
      </c>
      <c r="D57" s="24" t="s">
        <v>87</v>
      </c>
      <c r="E57" s="30" t="s">
        <v>85</v>
      </c>
      <c r="F57" s="34" t="s">
        <v>88</v>
      </c>
      <c r="G57" s="32"/>
      <c r="H57" s="33"/>
    </row>
    <row r="58" customFormat="false" ht="15" hidden="false" customHeight="false" outlineLevel="0" collapsed="false">
      <c r="B58" s="12"/>
      <c r="C58" s="29" t="s">
        <v>89</v>
      </c>
      <c r="D58" s="24" t="s">
        <v>90</v>
      </c>
      <c r="E58" s="30" t="s">
        <v>85</v>
      </c>
      <c r="F58" s="31" t="n">
        <v>15</v>
      </c>
      <c r="G58" s="32"/>
      <c r="H58" s="33"/>
    </row>
    <row r="59" customFormat="false" ht="15" hidden="false" customHeight="false" outlineLevel="0" collapsed="false">
      <c r="B59" s="12"/>
      <c r="C59" s="29" t="s">
        <v>91</v>
      </c>
      <c r="D59" s="24" t="s">
        <v>90</v>
      </c>
      <c r="E59" s="30" t="s">
        <v>85</v>
      </c>
      <c r="F59" s="31" t="n">
        <v>25</v>
      </c>
      <c r="G59" s="32"/>
      <c r="H59" s="33"/>
    </row>
    <row r="60" customFormat="false" ht="15" hidden="false" customHeight="false" outlineLevel="0" collapsed="false">
      <c r="B60" s="12"/>
      <c r="C60" s="29" t="s">
        <v>92</v>
      </c>
      <c r="D60" s="24" t="s">
        <v>93</v>
      </c>
      <c r="E60" s="30" t="s">
        <v>85</v>
      </c>
      <c r="F60" s="34" t="s">
        <v>88</v>
      </c>
      <c r="G60" s="32"/>
      <c r="H60" s="33"/>
    </row>
    <row r="62" customFormat="false" ht="15" hidden="false" customHeight="false" outlineLevel="0" collapsed="false">
      <c r="B62" s="10" t="s">
        <v>25</v>
      </c>
      <c r="C62" s="10" t="s">
        <v>76</v>
      </c>
      <c r="D62" s="10" t="s">
        <v>77</v>
      </c>
      <c r="E62" s="10" t="s">
        <v>78</v>
      </c>
      <c r="F62" s="10" t="s">
        <v>79</v>
      </c>
      <c r="G62" s="10" t="s">
        <v>80</v>
      </c>
      <c r="H62" s="10" t="s">
        <v>81</v>
      </c>
    </row>
    <row r="63" customFormat="false" ht="15" hidden="false" customHeight="true" outlineLevel="0" collapsed="false">
      <c r="B63" s="15" t="s">
        <v>94</v>
      </c>
      <c r="C63" s="29" t="s">
        <v>95</v>
      </c>
      <c r="D63" s="24" t="s">
        <v>128</v>
      </c>
      <c r="E63" s="30" t="s">
        <v>160</v>
      </c>
      <c r="F63" s="35" t="n">
        <f aca="false">ROUND(OVERVIEW!$C$16*0.9/5,0)*5</f>
        <v>365</v>
      </c>
      <c r="G63" s="32"/>
      <c r="H63" s="33"/>
    </row>
    <row r="64" customFormat="false" ht="15" hidden="false" customHeight="false" outlineLevel="0" collapsed="false">
      <c r="B64" s="15"/>
      <c r="C64" s="29" t="s">
        <v>98</v>
      </c>
      <c r="D64" s="24" t="s">
        <v>155</v>
      </c>
      <c r="E64" s="30" t="s">
        <v>181</v>
      </c>
      <c r="F64" s="35" t="n">
        <f aca="false">ROUND(OVERVIEW!$C$18*0.87/5,0)*5</f>
        <v>240</v>
      </c>
      <c r="G64" s="32"/>
      <c r="H64" s="33"/>
    </row>
    <row r="65" customFormat="false" ht="15" hidden="false" customHeight="false" outlineLevel="0" collapsed="false">
      <c r="B65" s="15"/>
      <c r="C65" s="29" t="s">
        <v>101</v>
      </c>
      <c r="D65" s="24" t="s">
        <v>102</v>
      </c>
      <c r="E65" s="30" t="s">
        <v>85</v>
      </c>
      <c r="F65" s="31" t="n">
        <v>25</v>
      </c>
      <c r="G65" s="32"/>
      <c r="H65" s="33"/>
    </row>
    <row r="66" customFormat="false" ht="15" hidden="false" customHeight="false" outlineLevel="0" collapsed="false">
      <c r="B66" s="15"/>
      <c r="C66" s="29" t="s">
        <v>103</v>
      </c>
      <c r="D66" s="24" t="s">
        <v>104</v>
      </c>
      <c r="E66" s="30" t="s">
        <v>85</v>
      </c>
      <c r="F66" s="31" t="n">
        <v>45</v>
      </c>
      <c r="G66" s="32"/>
      <c r="H66" s="33"/>
    </row>
    <row r="67" customFormat="false" ht="15" hidden="false" customHeight="false" outlineLevel="0" collapsed="false">
      <c r="B67" s="15"/>
      <c r="C67" s="29" t="s">
        <v>105</v>
      </c>
      <c r="D67" s="24" t="s">
        <v>90</v>
      </c>
      <c r="E67" s="30" t="s">
        <v>85</v>
      </c>
      <c r="F67" s="34" t="s">
        <v>88</v>
      </c>
      <c r="G67" s="32"/>
      <c r="H67" s="33"/>
    </row>
    <row r="69" customFormat="false" ht="15" hidden="false" customHeight="false" outlineLevel="0" collapsed="false">
      <c r="B69" s="10" t="s">
        <v>25</v>
      </c>
      <c r="C69" s="10" t="s">
        <v>76</v>
      </c>
      <c r="D69" s="10" t="s">
        <v>77</v>
      </c>
      <c r="E69" s="10" t="s">
        <v>78</v>
      </c>
      <c r="F69" s="10" t="s">
        <v>79</v>
      </c>
      <c r="G69" s="10" t="s">
        <v>80</v>
      </c>
      <c r="H69" s="10" t="s">
        <v>81</v>
      </c>
    </row>
    <row r="70" customFormat="false" ht="15" hidden="false" customHeight="true" outlineLevel="0" collapsed="false">
      <c r="B70" s="18" t="s">
        <v>106</v>
      </c>
      <c r="C70" s="29" t="s">
        <v>107</v>
      </c>
      <c r="D70" s="24" t="s">
        <v>96</v>
      </c>
      <c r="E70" s="30" t="s">
        <v>161</v>
      </c>
      <c r="F70" s="35" t="n">
        <f aca="false">ROUND(OVERVIEW!$C$17*0.73/5,0)*5</f>
        <v>210</v>
      </c>
      <c r="G70" s="32"/>
      <c r="H70" s="33"/>
    </row>
    <row r="71" customFormat="false" ht="15" hidden="false" customHeight="false" outlineLevel="0" collapsed="false">
      <c r="B71" s="18"/>
      <c r="C71" s="29" t="s">
        <v>110</v>
      </c>
      <c r="D71" s="24" t="s">
        <v>131</v>
      </c>
      <c r="E71" s="30" t="s">
        <v>149</v>
      </c>
      <c r="F71" s="35" t="n">
        <f aca="false">ROUND(OVERVIEW!$C$20*0.83/5,0)*5</f>
        <v>115</v>
      </c>
      <c r="G71" s="32"/>
      <c r="H71" s="33"/>
    </row>
    <row r="72" customFormat="false" ht="15" hidden="false" customHeight="false" outlineLevel="0" collapsed="false">
      <c r="B72" s="18"/>
      <c r="C72" s="29" t="s">
        <v>113</v>
      </c>
      <c r="D72" s="24" t="s">
        <v>114</v>
      </c>
      <c r="E72" s="30" t="s">
        <v>85</v>
      </c>
      <c r="F72" s="31" t="n">
        <v>65</v>
      </c>
      <c r="G72" s="32"/>
      <c r="H72" s="33"/>
    </row>
    <row r="73" customFormat="false" ht="15" hidden="false" customHeight="false" outlineLevel="0" collapsed="false">
      <c r="B73" s="18"/>
      <c r="C73" s="29" t="s">
        <v>115</v>
      </c>
      <c r="D73" s="24" t="s">
        <v>114</v>
      </c>
      <c r="E73" s="30" t="s">
        <v>85</v>
      </c>
      <c r="F73" s="31" t="n">
        <v>60</v>
      </c>
      <c r="G73" s="32"/>
      <c r="H73" s="33"/>
    </row>
    <row r="74" customFormat="false" ht="15" hidden="false" customHeight="false" outlineLevel="0" collapsed="false">
      <c r="B74" s="18"/>
      <c r="C74" s="29" t="s">
        <v>116</v>
      </c>
      <c r="D74" s="24" t="s">
        <v>102</v>
      </c>
      <c r="E74" s="30" t="s">
        <v>85</v>
      </c>
      <c r="F74" s="31" t="n">
        <v>15</v>
      </c>
      <c r="G74" s="32"/>
      <c r="H74" s="33"/>
    </row>
    <row r="76" customFormat="false" ht="15" hidden="false" customHeight="false" outlineLevel="0" collapsed="false">
      <c r="B76" s="10" t="s">
        <v>25</v>
      </c>
      <c r="C76" s="10" t="s">
        <v>76</v>
      </c>
      <c r="D76" s="10" t="s">
        <v>77</v>
      </c>
      <c r="E76" s="10" t="s">
        <v>78</v>
      </c>
      <c r="F76" s="10" t="s">
        <v>79</v>
      </c>
      <c r="G76" s="10" t="s">
        <v>80</v>
      </c>
      <c r="H76" s="10" t="s">
        <v>81</v>
      </c>
    </row>
    <row r="77" customFormat="false" ht="15" hidden="false" customHeight="true" outlineLevel="0" collapsed="false">
      <c r="B77" s="21" t="s">
        <v>117</v>
      </c>
      <c r="C77" s="29" t="s">
        <v>118</v>
      </c>
      <c r="D77" s="24" t="s">
        <v>96</v>
      </c>
      <c r="E77" s="30" t="s">
        <v>173</v>
      </c>
      <c r="F77" s="35" t="n">
        <f aca="false">ROUND(OVERVIEW!$C$16*0.6/5,0)*5</f>
        <v>245</v>
      </c>
      <c r="G77" s="32"/>
      <c r="H77" s="33"/>
    </row>
    <row r="78" customFormat="false" ht="15" hidden="false" customHeight="false" outlineLevel="0" collapsed="false">
      <c r="B78" s="21"/>
      <c r="C78" s="29" t="s">
        <v>121</v>
      </c>
      <c r="D78" s="24" t="s">
        <v>122</v>
      </c>
      <c r="E78" s="30" t="s">
        <v>85</v>
      </c>
      <c r="F78" s="31" t="n">
        <v>185</v>
      </c>
      <c r="G78" s="32"/>
      <c r="H78" s="33"/>
    </row>
    <row r="79" customFormat="false" ht="15" hidden="false" customHeight="false" outlineLevel="0" collapsed="false">
      <c r="B79" s="21"/>
      <c r="C79" s="29" t="s">
        <v>123</v>
      </c>
      <c r="D79" s="24" t="s">
        <v>114</v>
      </c>
      <c r="E79" s="30" t="s">
        <v>85</v>
      </c>
      <c r="F79" s="34" t="s">
        <v>88</v>
      </c>
      <c r="G79" s="32"/>
      <c r="H79" s="33"/>
    </row>
    <row r="80" customFormat="false" ht="15" hidden="false" customHeight="false" outlineLevel="0" collapsed="false">
      <c r="B80" s="21"/>
      <c r="C80" s="29" t="s">
        <v>124</v>
      </c>
      <c r="D80" s="24" t="s">
        <v>102</v>
      </c>
      <c r="E80" s="30" t="s">
        <v>85</v>
      </c>
      <c r="F80" s="31" t="n">
        <v>20</v>
      </c>
      <c r="G80" s="32"/>
      <c r="H80" s="33"/>
    </row>
    <row r="81" customFormat="false" ht="15" hidden="false" customHeight="false" outlineLevel="0" collapsed="false">
      <c r="B81" s="21"/>
      <c r="C81" s="29" t="s">
        <v>125</v>
      </c>
      <c r="D81" s="24" t="s">
        <v>104</v>
      </c>
      <c r="E81" s="30" t="s">
        <v>85</v>
      </c>
      <c r="F81" s="31" t="n">
        <v>35</v>
      </c>
      <c r="G81" s="32"/>
      <c r="H81" s="33"/>
    </row>
    <row r="83" customFormat="false" ht="15" hidden="false" customHeight="false" outlineLevel="0" collapsed="false">
      <c r="B83" s="10" t="s">
        <v>25</v>
      </c>
      <c r="C83" s="10" t="s">
        <v>76</v>
      </c>
      <c r="D83" s="10" t="s">
        <v>77</v>
      </c>
      <c r="E83" s="10" t="s">
        <v>78</v>
      </c>
      <c r="F83" s="10" t="s">
        <v>79</v>
      </c>
      <c r="G83" s="10" t="s">
        <v>80</v>
      </c>
      <c r="H83" s="10" t="s">
        <v>81</v>
      </c>
    </row>
    <row r="84" customFormat="false" ht="15" hidden="false" customHeight="true" outlineLevel="0" collapsed="false">
      <c r="B84" s="15" t="s">
        <v>126</v>
      </c>
      <c r="C84" s="29" t="s">
        <v>127</v>
      </c>
      <c r="D84" s="24" t="s">
        <v>153</v>
      </c>
      <c r="E84" s="30" t="s">
        <v>182</v>
      </c>
      <c r="F84" s="35" t="n">
        <f aca="false">ROUND(OVERVIEW!$C$16*0.93/5,0)*5</f>
        <v>375</v>
      </c>
      <c r="G84" s="32"/>
      <c r="H84" s="33"/>
    </row>
    <row r="85" customFormat="false" ht="15" hidden="false" customHeight="false" outlineLevel="0" collapsed="false">
      <c r="B85" s="15"/>
      <c r="C85" s="29" t="s">
        <v>130</v>
      </c>
      <c r="D85" s="24" t="s">
        <v>128</v>
      </c>
      <c r="E85" s="30" t="s">
        <v>154</v>
      </c>
      <c r="F85" s="35" t="n">
        <f aca="false">ROUND(OVERVIEW!$C$19*0.85/5,0)*5</f>
        <v>415</v>
      </c>
      <c r="G85" s="32"/>
      <c r="H85" s="33"/>
    </row>
    <row r="86" customFormat="false" ht="15" hidden="false" customHeight="false" outlineLevel="0" collapsed="false">
      <c r="B86" s="15"/>
      <c r="C86" s="29" t="s">
        <v>132</v>
      </c>
      <c r="D86" s="24" t="s">
        <v>104</v>
      </c>
      <c r="E86" s="30" t="s">
        <v>85</v>
      </c>
      <c r="F86" s="34" t="s">
        <v>88</v>
      </c>
      <c r="G86" s="32"/>
      <c r="H86" s="33"/>
    </row>
    <row r="87" customFormat="false" ht="15" hidden="false" customHeight="false" outlineLevel="0" collapsed="false">
      <c r="B87" s="15"/>
      <c r="C87" s="29" t="s">
        <v>133</v>
      </c>
      <c r="D87" s="24" t="s">
        <v>134</v>
      </c>
      <c r="E87" s="30" t="s">
        <v>85</v>
      </c>
      <c r="F87" s="34" t="s">
        <v>88</v>
      </c>
      <c r="G87" s="32"/>
      <c r="H87" s="33"/>
    </row>
    <row r="89" customFormat="false" ht="15" hidden="false" customHeight="false" outlineLevel="0" collapsed="false">
      <c r="B89" s="10" t="s">
        <v>25</v>
      </c>
      <c r="C89" s="10" t="s">
        <v>76</v>
      </c>
      <c r="D89" s="10" t="s">
        <v>77</v>
      </c>
      <c r="E89" s="10" t="s">
        <v>78</v>
      </c>
      <c r="F89" s="10" t="s">
        <v>79</v>
      </c>
      <c r="G89" s="10" t="s">
        <v>80</v>
      </c>
      <c r="H89" s="10" t="s">
        <v>81</v>
      </c>
    </row>
    <row r="90" customFormat="false" ht="15" hidden="false" customHeight="true" outlineLevel="0" collapsed="false">
      <c r="B90" s="18" t="s">
        <v>135</v>
      </c>
      <c r="C90" s="29" t="s">
        <v>136</v>
      </c>
      <c r="D90" s="24" t="s">
        <v>96</v>
      </c>
      <c r="E90" s="30" t="s">
        <v>161</v>
      </c>
      <c r="F90" s="35" t="n">
        <f aca="false">ROUND(OVERVIEW!$C$16*0.73/5,0)*5</f>
        <v>295</v>
      </c>
      <c r="G90" s="32"/>
      <c r="H90" s="33"/>
    </row>
    <row r="91" customFormat="false" ht="15" hidden="false" customHeight="false" outlineLevel="0" collapsed="false">
      <c r="B91" s="18"/>
      <c r="C91" s="29" t="s">
        <v>138</v>
      </c>
      <c r="D91" s="24" t="s">
        <v>155</v>
      </c>
      <c r="E91" s="30" t="s">
        <v>154</v>
      </c>
      <c r="F91" s="35" t="n">
        <f aca="false">ROUND(OVERVIEW!$C$21*0.85/5,0)*5</f>
        <v>195</v>
      </c>
      <c r="G91" s="32"/>
      <c r="H91" s="33"/>
    </row>
    <row r="92" customFormat="false" ht="15" hidden="false" customHeight="false" outlineLevel="0" collapsed="false">
      <c r="B92" s="18"/>
      <c r="C92" s="29" t="s">
        <v>139</v>
      </c>
      <c r="D92" s="24" t="s">
        <v>114</v>
      </c>
      <c r="E92" s="30" t="s">
        <v>85</v>
      </c>
      <c r="F92" s="31" t="n">
        <v>65</v>
      </c>
      <c r="G92" s="32"/>
      <c r="H92" s="33"/>
    </row>
    <row r="93" customFormat="false" ht="15" hidden="false" customHeight="false" outlineLevel="0" collapsed="false">
      <c r="B93" s="18"/>
      <c r="C93" s="29" t="s">
        <v>140</v>
      </c>
      <c r="D93" s="24" t="s">
        <v>104</v>
      </c>
      <c r="E93" s="30" t="s">
        <v>85</v>
      </c>
      <c r="F93" s="34" t="s">
        <v>88</v>
      </c>
      <c r="G93" s="32"/>
      <c r="H93" s="33"/>
    </row>
    <row r="94" customFormat="false" ht="15" hidden="false" customHeight="false" outlineLevel="0" collapsed="false">
      <c r="B94" s="18"/>
      <c r="C94" s="29" t="s">
        <v>101</v>
      </c>
      <c r="D94" s="24" t="s">
        <v>102</v>
      </c>
      <c r="E94" s="30" t="s">
        <v>85</v>
      </c>
      <c r="F94" s="31" t="n">
        <v>25</v>
      </c>
      <c r="G94" s="32"/>
      <c r="H94" s="33"/>
    </row>
    <row r="96" customFormat="false" ht="15" hidden="false" customHeight="false" outlineLevel="0" collapsed="false">
      <c r="B96" s="10" t="s">
        <v>25</v>
      </c>
      <c r="C96" s="10" t="s">
        <v>76</v>
      </c>
      <c r="D96" s="10" t="s">
        <v>77</v>
      </c>
      <c r="E96" s="10" t="s">
        <v>78</v>
      </c>
      <c r="F96" s="10" t="s">
        <v>79</v>
      </c>
      <c r="G96" s="10" t="s">
        <v>80</v>
      </c>
      <c r="H96" s="10" t="s">
        <v>81</v>
      </c>
    </row>
    <row r="97" customFormat="false" ht="15" hidden="false" customHeight="true" outlineLevel="0" collapsed="false">
      <c r="B97" s="21" t="s">
        <v>141</v>
      </c>
      <c r="C97" s="29" t="s">
        <v>142</v>
      </c>
      <c r="D97" s="24" t="s">
        <v>96</v>
      </c>
      <c r="E97" s="30" t="s">
        <v>183</v>
      </c>
      <c r="F97" s="35" t="n">
        <f aca="false">ROUND(OVERVIEW!$C$16*0.57/5,0)*5</f>
        <v>230</v>
      </c>
      <c r="G97" s="32"/>
      <c r="H97" s="33"/>
    </row>
    <row r="98" customFormat="false" ht="15" hidden="false" customHeight="false" outlineLevel="0" collapsed="false">
      <c r="B98" s="21"/>
      <c r="C98" s="29" t="s">
        <v>144</v>
      </c>
      <c r="D98" s="24" t="s">
        <v>114</v>
      </c>
      <c r="E98" s="30" t="s">
        <v>85</v>
      </c>
      <c r="F98" s="31" t="n">
        <v>65</v>
      </c>
      <c r="G98" s="32"/>
      <c r="H98" s="33"/>
    </row>
    <row r="99" customFormat="false" ht="15" hidden="false" customHeight="false" outlineLevel="0" collapsed="false">
      <c r="B99" s="21"/>
      <c r="C99" s="29" t="s">
        <v>145</v>
      </c>
      <c r="D99" s="24" t="s">
        <v>104</v>
      </c>
      <c r="E99" s="30" t="s">
        <v>85</v>
      </c>
      <c r="F99" s="31" t="n">
        <v>40</v>
      </c>
      <c r="G99" s="32"/>
      <c r="H99" s="33"/>
    </row>
    <row r="100" customFormat="false" ht="15" hidden="false" customHeight="false" outlineLevel="0" collapsed="false">
      <c r="B100" s="21"/>
      <c r="C100" s="29" t="s">
        <v>146</v>
      </c>
      <c r="D100" s="24" t="s">
        <v>104</v>
      </c>
      <c r="E100" s="30" t="s">
        <v>85</v>
      </c>
      <c r="F100" s="31" t="n">
        <v>25</v>
      </c>
      <c r="G100" s="32"/>
      <c r="H100" s="33"/>
    </row>
    <row r="101" customFormat="false" ht="15" hidden="false" customHeight="false" outlineLevel="0" collapsed="false">
      <c r="B101" s="21"/>
      <c r="C101" s="29" t="s">
        <v>147</v>
      </c>
      <c r="D101" s="24" t="s">
        <v>102</v>
      </c>
      <c r="E101" s="30" t="s">
        <v>85</v>
      </c>
      <c r="F101" s="34" t="s">
        <v>88</v>
      </c>
      <c r="G101" s="32"/>
      <c r="H101" s="33"/>
    </row>
    <row r="104" customFormat="false" ht="15" hidden="false" customHeight="false" outlineLevel="0" collapsed="false">
      <c r="B104" s="28" t="s">
        <v>184</v>
      </c>
      <c r="C104" s="28"/>
      <c r="D104" s="28"/>
      <c r="E104" s="28"/>
      <c r="F104" s="28"/>
      <c r="G104" s="28"/>
      <c r="H104" s="28"/>
    </row>
    <row r="105" customFormat="false" ht="15" hidden="false" customHeight="false" outlineLevel="0" collapsed="false">
      <c r="B105" s="10" t="s">
        <v>25</v>
      </c>
      <c r="C105" s="10" t="s">
        <v>76</v>
      </c>
      <c r="D105" s="10" t="s">
        <v>77</v>
      </c>
      <c r="E105" s="10" t="s">
        <v>78</v>
      </c>
      <c r="F105" s="10" t="s">
        <v>79</v>
      </c>
      <c r="G105" s="10" t="s">
        <v>80</v>
      </c>
      <c r="H105" s="10" t="s">
        <v>81</v>
      </c>
    </row>
    <row r="106" customFormat="false" ht="15" hidden="false" customHeight="true" outlineLevel="0" collapsed="false">
      <c r="B106" s="12" t="s">
        <v>82</v>
      </c>
      <c r="C106" s="29" t="s">
        <v>83</v>
      </c>
      <c r="D106" s="24" t="s">
        <v>84</v>
      </c>
      <c r="E106" s="30" t="s">
        <v>85</v>
      </c>
      <c r="F106" s="31" t="n">
        <v>135</v>
      </c>
      <c r="G106" s="32"/>
      <c r="H106" s="33"/>
    </row>
    <row r="107" customFormat="false" ht="15" hidden="false" customHeight="false" outlineLevel="0" collapsed="false">
      <c r="B107" s="12"/>
      <c r="C107" s="29" t="s">
        <v>86</v>
      </c>
      <c r="D107" s="24" t="s">
        <v>87</v>
      </c>
      <c r="E107" s="30" t="s">
        <v>85</v>
      </c>
      <c r="F107" s="34" t="s">
        <v>88</v>
      </c>
      <c r="G107" s="32"/>
      <c r="H107" s="33"/>
    </row>
    <row r="108" customFormat="false" ht="15" hidden="false" customHeight="false" outlineLevel="0" collapsed="false">
      <c r="B108" s="12"/>
      <c r="C108" s="29" t="s">
        <v>89</v>
      </c>
      <c r="D108" s="24" t="s">
        <v>90</v>
      </c>
      <c r="E108" s="30" t="s">
        <v>85</v>
      </c>
      <c r="F108" s="31" t="n">
        <v>15</v>
      </c>
      <c r="G108" s="32"/>
      <c r="H108" s="33"/>
    </row>
    <row r="109" customFormat="false" ht="15" hidden="false" customHeight="false" outlineLevel="0" collapsed="false">
      <c r="B109" s="12"/>
      <c r="C109" s="29" t="s">
        <v>91</v>
      </c>
      <c r="D109" s="24" t="s">
        <v>90</v>
      </c>
      <c r="E109" s="30" t="s">
        <v>85</v>
      </c>
      <c r="F109" s="31" t="n">
        <v>25</v>
      </c>
      <c r="G109" s="32"/>
      <c r="H109" s="33"/>
    </row>
    <row r="110" customFormat="false" ht="15" hidden="false" customHeight="false" outlineLevel="0" collapsed="false">
      <c r="B110" s="12"/>
      <c r="C110" s="29" t="s">
        <v>92</v>
      </c>
      <c r="D110" s="24" t="s">
        <v>93</v>
      </c>
      <c r="E110" s="30" t="s">
        <v>85</v>
      </c>
      <c r="F110" s="34" t="s">
        <v>88</v>
      </c>
      <c r="G110" s="32"/>
      <c r="H110" s="33"/>
    </row>
    <row r="112" customFormat="false" ht="15" hidden="false" customHeight="false" outlineLevel="0" collapsed="false">
      <c r="B112" s="10" t="s">
        <v>25</v>
      </c>
      <c r="C112" s="10" t="s">
        <v>76</v>
      </c>
      <c r="D112" s="10" t="s">
        <v>77</v>
      </c>
      <c r="E112" s="10" t="s">
        <v>78</v>
      </c>
      <c r="F112" s="10" t="s">
        <v>79</v>
      </c>
      <c r="G112" s="10" t="s">
        <v>80</v>
      </c>
      <c r="H112" s="10" t="s">
        <v>81</v>
      </c>
    </row>
    <row r="113" customFormat="false" ht="15" hidden="false" customHeight="true" outlineLevel="0" collapsed="false">
      <c r="B113" s="15" t="s">
        <v>94</v>
      </c>
      <c r="C113" s="29" t="s">
        <v>95</v>
      </c>
      <c r="D113" s="24" t="s">
        <v>153</v>
      </c>
      <c r="E113" s="30" t="s">
        <v>185</v>
      </c>
      <c r="F113" s="35" t="n">
        <f aca="false">ROUND(OVERVIEW!$C$16*0.95/5,0)*5</f>
        <v>385</v>
      </c>
      <c r="G113" s="32"/>
      <c r="H113" s="33"/>
    </row>
    <row r="114" customFormat="false" ht="15" hidden="false" customHeight="false" outlineLevel="0" collapsed="false">
      <c r="B114" s="15"/>
      <c r="C114" s="29" t="s">
        <v>98</v>
      </c>
      <c r="D114" s="24" t="s">
        <v>128</v>
      </c>
      <c r="E114" s="30" t="s">
        <v>186</v>
      </c>
      <c r="F114" s="35" t="n">
        <f aca="false">ROUND(OVERVIEW!$C$18*0.92/5,0)*5</f>
        <v>255</v>
      </c>
      <c r="G114" s="32"/>
      <c r="H114" s="33"/>
    </row>
    <row r="115" customFormat="false" ht="15" hidden="false" customHeight="false" outlineLevel="0" collapsed="false">
      <c r="B115" s="15"/>
      <c r="C115" s="29" t="s">
        <v>101</v>
      </c>
      <c r="D115" s="24" t="s">
        <v>102</v>
      </c>
      <c r="E115" s="30" t="s">
        <v>85</v>
      </c>
      <c r="F115" s="31" t="n">
        <v>25</v>
      </c>
      <c r="G115" s="32"/>
      <c r="H115" s="33"/>
    </row>
    <row r="116" customFormat="false" ht="15" hidden="false" customHeight="false" outlineLevel="0" collapsed="false">
      <c r="B116" s="15"/>
      <c r="C116" s="29" t="s">
        <v>103</v>
      </c>
      <c r="D116" s="24" t="s">
        <v>104</v>
      </c>
      <c r="E116" s="30" t="s">
        <v>85</v>
      </c>
      <c r="F116" s="31" t="n">
        <v>45</v>
      </c>
      <c r="G116" s="32"/>
      <c r="H116" s="33"/>
    </row>
    <row r="117" customFormat="false" ht="15" hidden="false" customHeight="false" outlineLevel="0" collapsed="false">
      <c r="B117" s="15"/>
      <c r="C117" s="29" t="s">
        <v>105</v>
      </c>
      <c r="D117" s="24" t="s">
        <v>90</v>
      </c>
      <c r="E117" s="30" t="s">
        <v>85</v>
      </c>
      <c r="F117" s="34" t="s">
        <v>88</v>
      </c>
      <c r="G117" s="32"/>
      <c r="H117" s="33"/>
    </row>
    <row r="119" customFormat="false" ht="15" hidden="false" customHeight="false" outlineLevel="0" collapsed="false">
      <c r="B119" s="10" t="s">
        <v>25</v>
      </c>
      <c r="C119" s="10" t="s">
        <v>76</v>
      </c>
      <c r="D119" s="10" t="s">
        <v>77</v>
      </c>
      <c r="E119" s="10" t="s">
        <v>78</v>
      </c>
      <c r="F119" s="10" t="s">
        <v>79</v>
      </c>
      <c r="G119" s="10" t="s">
        <v>80</v>
      </c>
      <c r="H119" s="10" t="s">
        <v>81</v>
      </c>
    </row>
    <row r="120" customFormat="false" ht="15" hidden="false" customHeight="true" outlineLevel="0" collapsed="false">
      <c r="B120" s="18" t="s">
        <v>106</v>
      </c>
      <c r="C120" s="29" t="s">
        <v>107</v>
      </c>
      <c r="D120" s="24" t="s">
        <v>96</v>
      </c>
      <c r="E120" s="30" t="s">
        <v>187</v>
      </c>
      <c r="F120" s="35" t="n">
        <f aca="false">ROUND(OVERVIEW!$C$17*0.77/5,0)*5</f>
        <v>220</v>
      </c>
      <c r="G120" s="32"/>
      <c r="H120" s="33"/>
    </row>
    <row r="121" customFormat="false" ht="15" hidden="false" customHeight="false" outlineLevel="0" collapsed="false">
      <c r="B121" s="18"/>
      <c r="C121" s="29" t="s">
        <v>110</v>
      </c>
      <c r="D121" s="24" t="s">
        <v>155</v>
      </c>
      <c r="E121" s="30" t="s">
        <v>158</v>
      </c>
      <c r="F121" s="35" t="n">
        <f aca="false">ROUND(OVERVIEW!$C$20*0.88/5,0)*5</f>
        <v>125</v>
      </c>
      <c r="G121" s="32"/>
      <c r="H121" s="33"/>
    </row>
    <row r="122" customFormat="false" ht="15" hidden="false" customHeight="false" outlineLevel="0" collapsed="false">
      <c r="B122" s="18"/>
      <c r="C122" s="29" t="s">
        <v>113</v>
      </c>
      <c r="D122" s="24" t="s">
        <v>114</v>
      </c>
      <c r="E122" s="30" t="s">
        <v>85</v>
      </c>
      <c r="F122" s="31" t="n">
        <v>65</v>
      </c>
      <c r="G122" s="32"/>
      <c r="H122" s="33"/>
    </row>
    <row r="123" customFormat="false" ht="15" hidden="false" customHeight="false" outlineLevel="0" collapsed="false">
      <c r="B123" s="18"/>
      <c r="C123" s="29" t="s">
        <v>115</v>
      </c>
      <c r="D123" s="24" t="s">
        <v>114</v>
      </c>
      <c r="E123" s="30" t="s">
        <v>85</v>
      </c>
      <c r="F123" s="31" t="n">
        <v>60</v>
      </c>
      <c r="G123" s="32"/>
      <c r="H123" s="33"/>
    </row>
    <row r="124" customFormat="false" ht="15" hidden="false" customHeight="false" outlineLevel="0" collapsed="false">
      <c r="B124" s="18"/>
      <c r="C124" s="29" t="s">
        <v>116</v>
      </c>
      <c r="D124" s="24" t="s">
        <v>102</v>
      </c>
      <c r="E124" s="30" t="s">
        <v>85</v>
      </c>
      <c r="F124" s="31" t="n">
        <v>15</v>
      </c>
      <c r="G124" s="32"/>
      <c r="H124" s="33"/>
    </row>
    <row r="126" customFormat="false" ht="15" hidden="false" customHeight="false" outlineLevel="0" collapsed="false">
      <c r="B126" s="10" t="s">
        <v>25</v>
      </c>
      <c r="C126" s="10" t="s">
        <v>76</v>
      </c>
      <c r="D126" s="10" t="s">
        <v>77</v>
      </c>
      <c r="E126" s="10" t="s">
        <v>78</v>
      </c>
      <c r="F126" s="10" t="s">
        <v>79</v>
      </c>
      <c r="G126" s="10" t="s">
        <v>80</v>
      </c>
      <c r="H126" s="10" t="s">
        <v>81</v>
      </c>
    </row>
    <row r="127" customFormat="false" ht="15" hidden="false" customHeight="true" outlineLevel="0" collapsed="false">
      <c r="B127" s="21" t="s">
        <v>117</v>
      </c>
      <c r="C127" s="29" t="s">
        <v>118</v>
      </c>
      <c r="D127" s="24" t="s">
        <v>96</v>
      </c>
      <c r="E127" s="30" t="s">
        <v>188</v>
      </c>
      <c r="F127" s="35" t="n">
        <f aca="false">ROUND(OVERVIEW!$C$16*0.63/5,0)*5</f>
        <v>255</v>
      </c>
      <c r="G127" s="32"/>
      <c r="H127" s="33"/>
    </row>
    <row r="128" customFormat="false" ht="15" hidden="false" customHeight="false" outlineLevel="0" collapsed="false">
      <c r="B128" s="21"/>
      <c r="C128" s="29" t="s">
        <v>121</v>
      </c>
      <c r="D128" s="24" t="s">
        <v>122</v>
      </c>
      <c r="E128" s="30" t="s">
        <v>85</v>
      </c>
      <c r="F128" s="31" t="n">
        <v>185</v>
      </c>
      <c r="G128" s="32"/>
      <c r="H128" s="33"/>
    </row>
    <row r="129" customFormat="false" ht="15" hidden="false" customHeight="false" outlineLevel="0" collapsed="false">
      <c r="B129" s="21"/>
      <c r="C129" s="29" t="s">
        <v>123</v>
      </c>
      <c r="D129" s="24" t="s">
        <v>114</v>
      </c>
      <c r="E129" s="30" t="s">
        <v>85</v>
      </c>
      <c r="F129" s="34" t="s">
        <v>88</v>
      </c>
      <c r="G129" s="32"/>
      <c r="H129" s="33"/>
    </row>
    <row r="130" customFormat="false" ht="15" hidden="false" customHeight="false" outlineLevel="0" collapsed="false">
      <c r="B130" s="21"/>
      <c r="C130" s="29" t="s">
        <v>124</v>
      </c>
      <c r="D130" s="24" t="s">
        <v>102</v>
      </c>
      <c r="E130" s="30" t="s">
        <v>85</v>
      </c>
      <c r="F130" s="31" t="n">
        <v>20</v>
      </c>
      <c r="G130" s="32"/>
      <c r="H130" s="33"/>
    </row>
    <row r="131" customFormat="false" ht="15" hidden="false" customHeight="false" outlineLevel="0" collapsed="false">
      <c r="B131" s="21"/>
      <c r="C131" s="29" t="s">
        <v>125</v>
      </c>
      <c r="D131" s="24" t="s">
        <v>104</v>
      </c>
      <c r="E131" s="30" t="s">
        <v>85</v>
      </c>
      <c r="F131" s="31" t="n">
        <v>35</v>
      </c>
      <c r="G131" s="32"/>
      <c r="H131" s="33"/>
    </row>
    <row r="133" customFormat="false" ht="15" hidden="false" customHeight="false" outlineLevel="0" collapsed="false">
      <c r="B133" s="10" t="s">
        <v>25</v>
      </c>
      <c r="C133" s="10" t="s">
        <v>76</v>
      </c>
      <c r="D133" s="10" t="s">
        <v>77</v>
      </c>
      <c r="E133" s="10" t="s">
        <v>78</v>
      </c>
      <c r="F133" s="10" t="s">
        <v>79</v>
      </c>
      <c r="G133" s="10" t="s">
        <v>80</v>
      </c>
      <c r="H133" s="10" t="s">
        <v>81</v>
      </c>
    </row>
    <row r="134" customFormat="false" ht="15" hidden="false" customHeight="true" outlineLevel="0" collapsed="false">
      <c r="B134" s="15" t="s">
        <v>126</v>
      </c>
      <c r="C134" s="29" t="s">
        <v>127</v>
      </c>
      <c r="D134" s="24" t="s">
        <v>189</v>
      </c>
      <c r="E134" s="30" t="s">
        <v>190</v>
      </c>
      <c r="F134" s="35" t="n">
        <f aca="false">ROUND(OVERVIEW!$C$16*0.97/5,0)*5</f>
        <v>395</v>
      </c>
      <c r="G134" s="32"/>
      <c r="H134" s="33"/>
    </row>
    <row r="135" customFormat="false" ht="15" hidden="false" customHeight="false" outlineLevel="0" collapsed="false">
      <c r="B135" s="15"/>
      <c r="C135" s="29" t="s">
        <v>130</v>
      </c>
      <c r="D135" s="24" t="s">
        <v>153</v>
      </c>
      <c r="E135" s="30" t="s">
        <v>160</v>
      </c>
      <c r="F135" s="35" t="n">
        <f aca="false">ROUND(OVERVIEW!$C$19*0.9/5,0)*5</f>
        <v>440</v>
      </c>
      <c r="G135" s="32"/>
      <c r="H135" s="33"/>
    </row>
    <row r="136" customFormat="false" ht="15" hidden="false" customHeight="false" outlineLevel="0" collapsed="false">
      <c r="B136" s="15"/>
      <c r="C136" s="29" t="s">
        <v>132</v>
      </c>
      <c r="D136" s="24" t="s">
        <v>104</v>
      </c>
      <c r="E136" s="30" t="s">
        <v>85</v>
      </c>
      <c r="F136" s="34" t="s">
        <v>88</v>
      </c>
      <c r="G136" s="32"/>
      <c r="H136" s="33"/>
    </row>
    <row r="137" customFormat="false" ht="15" hidden="false" customHeight="false" outlineLevel="0" collapsed="false">
      <c r="B137" s="15"/>
      <c r="C137" s="29" t="s">
        <v>133</v>
      </c>
      <c r="D137" s="24" t="s">
        <v>134</v>
      </c>
      <c r="E137" s="30" t="s">
        <v>85</v>
      </c>
      <c r="F137" s="34" t="s">
        <v>88</v>
      </c>
      <c r="G137" s="32"/>
      <c r="H137" s="33"/>
    </row>
    <row r="139" customFormat="false" ht="15" hidden="false" customHeight="false" outlineLevel="0" collapsed="false">
      <c r="B139" s="10" t="s">
        <v>25</v>
      </c>
      <c r="C139" s="10" t="s">
        <v>76</v>
      </c>
      <c r="D139" s="10" t="s">
        <v>77</v>
      </c>
      <c r="E139" s="10" t="s">
        <v>78</v>
      </c>
      <c r="F139" s="10" t="s">
        <v>79</v>
      </c>
      <c r="G139" s="10" t="s">
        <v>80</v>
      </c>
      <c r="H139" s="10" t="s">
        <v>81</v>
      </c>
    </row>
    <row r="140" customFormat="false" ht="15" hidden="false" customHeight="true" outlineLevel="0" collapsed="false">
      <c r="B140" s="18" t="s">
        <v>135</v>
      </c>
      <c r="C140" s="29" t="s">
        <v>136</v>
      </c>
      <c r="D140" s="24" t="s">
        <v>96</v>
      </c>
      <c r="E140" s="30" t="s">
        <v>187</v>
      </c>
      <c r="F140" s="35" t="n">
        <f aca="false">ROUND(OVERVIEW!$C$16*0.77/5,0)*5</f>
        <v>310</v>
      </c>
      <c r="G140" s="32"/>
      <c r="H140" s="33"/>
    </row>
    <row r="141" customFormat="false" ht="15" hidden="false" customHeight="false" outlineLevel="0" collapsed="false">
      <c r="B141" s="18"/>
      <c r="C141" s="29" t="s">
        <v>138</v>
      </c>
      <c r="D141" s="24" t="s">
        <v>128</v>
      </c>
      <c r="E141" s="30" t="s">
        <v>160</v>
      </c>
      <c r="F141" s="35" t="n">
        <f aca="false">ROUND(OVERVIEW!$C$21*0.9/5,0)*5</f>
        <v>205</v>
      </c>
      <c r="G141" s="32"/>
      <c r="H141" s="33"/>
    </row>
    <row r="142" customFormat="false" ht="15" hidden="false" customHeight="false" outlineLevel="0" collapsed="false">
      <c r="B142" s="18"/>
      <c r="C142" s="29" t="s">
        <v>139</v>
      </c>
      <c r="D142" s="24" t="s">
        <v>114</v>
      </c>
      <c r="E142" s="30" t="s">
        <v>85</v>
      </c>
      <c r="F142" s="31" t="n">
        <v>65</v>
      </c>
      <c r="G142" s="32"/>
      <c r="H142" s="33"/>
    </row>
    <row r="143" customFormat="false" ht="15" hidden="false" customHeight="false" outlineLevel="0" collapsed="false">
      <c r="B143" s="18"/>
      <c r="C143" s="29" t="s">
        <v>140</v>
      </c>
      <c r="D143" s="24" t="s">
        <v>104</v>
      </c>
      <c r="E143" s="30" t="s">
        <v>85</v>
      </c>
      <c r="F143" s="34" t="s">
        <v>88</v>
      </c>
      <c r="G143" s="32"/>
      <c r="H143" s="33"/>
    </row>
    <row r="144" customFormat="false" ht="15" hidden="false" customHeight="false" outlineLevel="0" collapsed="false">
      <c r="B144" s="18"/>
      <c r="C144" s="29" t="s">
        <v>101</v>
      </c>
      <c r="D144" s="24" t="s">
        <v>102</v>
      </c>
      <c r="E144" s="30" t="s">
        <v>85</v>
      </c>
      <c r="F144" s="31" t="n">
        <v>25</v>
      </c>
      <c r="G144" s="32"/>
      <c r="H144" s="33"/>
    </row>
    <row r="146" customFormat="false" ht="15" hidden="false" customHeight="false" outlineLevel="0" collapsed="false">
      <c r="B146" s="10" t="s">
        <v>25</v>
      </c>
      <c r="C146" s="10" t="s">
        <v>76</v>
      </c>
      <c r="D146" s="10" t="s">
        <v>77</v>
      </c>
      <c r="E146" s="10" t="s">
        <v>78</v>
      </c>
      <c r="F146" s="10" t="s">
        <v>79</v>
      </c>
      <c r="G146" s="10" t="s">
        <v>80</v>
      </c>
      <c r="H146" s="10" t="s">
        <v>81</v>
      </c>
    </row>
    <row r="147" customFormat="false" ht="15" hidden="false" customHeight="true" outlineLevel="0" collapsed="false">
      <c r="B147" s="21" t="s">
        <v>141</v>
      </c>
      <c r="C147" s="29" t="s">
        <v>142</v>
      </c>
      <c r="D147" s="24" t="s">
        <v>96</v>
      </c>
      <c r="E147" s="30" t="s">
        <v>120</v>
      </c>
      <c r="F147" s="35" t="n">
        <f aca="false">ROUND(OVERVIEW!$C$16*0.55/5,0)*5</f>
        <v>225</v>
      </c>
      <c r="G147" s="32"/>
      <c r="H147" s="33"/>
    </row>
    <row r="148" customFormat="false" ht="15" hidden="false" customHeight="false" outlineLevel="0" collapsed="false">
      <c r="B148" s="21"/>
      <c r="C148" s="29" t="s">
        <v>144</v>
      </c>
      <c r="D148" s="24" t="s">
        <v>114</v>
      </c>
      <c r="E148" s="30" t="s">
        <v>85</v>
      </c>
      <c r="F148" s="31" t="n">
        <v>65</v>
      </c>
      <c r="G148" s="32"/>
      <c r="H148" s="33"/>
    </row>
    <row r="149" customFormat="false" ht="15" hidden="false" customHeight="false" outlineLevel="0" collapsed="false">
      <c r="B149" s="21"/>
      <c r="C149" s="29" t="s">
        <v>145</v>
      </c>
      <c r="D149" s="24" t="s">
        <v>104</v>
      </c>
      <c r="E149" s="30" t="s">
        <v>85</v>
      </c>
      <c r="F149" s="31" t="n">
        <v>40</v>
      </c>
      <c r="G149" s="32"/>
      <c r="H149" s="33"/>
    </row>
    <row r="150" customFormat="false" ht="15" hidden="false" customHeight="false" outlineLevel="0" collapsed="false">
      <c r="B150" s="21"/>
      <c r="C150" s="29" t="s">
        <v>146</v>
      </c>
      <c r="D150" s="24" t="s">
        <v>104</v>
      </c>
      <c r="E150" s="30" t="s">
        <v>85</v>
      </c>
      <c r="F150" s="31" t="n">
        <v>25</v>
      </c>
      <c r="G150" s="32"/>
      <c r="H150" s="33"/>
    </row>
    <row r="151" customFormat="false" ht="15" hidden="false" customHeight="false" outlineLevel="0" collapsed="false">
      <c r="B151" s="21"/>
      <c r="C151" s="29" t="s">
        <v>147</v>
      </c>
      <c r="D151" s="24" t="s">
        <v>102</v>
      </c>
      <c r="E151" s="30" t="s">
        <v>85</v>
      </c>
      <c r="F151" s="34" t="s">
        <v>88</v>
      </c>
      <c r="G151" s="32"/>
      <c r="H151" s="33"/>
    </row>
    <row r="154" customFormat="false" ht="15" hidden="false" customHeight="false" outlineLevel="0" collapsed="false">
      <c r="B154" s="37" t="s">
        <v>191</v>
      </c>
      <c r="C154" s="37"/>
      <c r="D154" s="37"/>
      <c r="E154" s="37"/>
      <c r="F154" s="37"/>
      <c r="G154" s="37"/>
      <c r="H154" s="37"/>
    </row>
    <row r="155" customFormat="false" ht="15" hidden="false" customHeight="false" outlineLevel="0" collapsed="false">
      <c r="B155" s="10" t="s">
        <v>25</v>
      </c>
      <c r="C155" s="10" t="s">
        <v>76</v>
      </c>
      <c r="D155" s="10" t="s">
        <v>77</v>
      </c>
      <c r="E155" s="10" t="s">
        <v>78</v>
      </c>
      <c r="F155" s="10" t="s">
        <v>79</v>
      </c>
      <c r="G155" s="10" t="s">
        <v>80</v>
      </c>
      <c r="H155" s="10" t="s">
        <v>81</v>
      </c>
    </row>
    <row r="156" customFormat="false" ht="15" hidden="false" customHeight="true" outlineLevel="0" collapsed="false">
      <c r="B156" s="12" t="s">
        <v>82</v>
      </c>
      <c r="C156" s="29" t="s">
        <v>83</v>
      </c>
      <c r="D156" s="24" t="s">
        <v>163</v>
      </c>
      <c r="E156" s="30" t="s">
        <v>85</v>
      </c>
      <c r="F156" s="31" t="n">
        <v>95</v>
      </c>
      <c r="G156" s="32"/>
      <c r="H156" s="33"/>
    </row>
    <row r="157" customFormat="false" ht="15" hidden="false" customHeight="false" outlineLevel="0" collapsed="false">
      <c r="B157" s="12"/>
      <c r="C157" s="29" t="s">
        <v>86</v>
      </c>
      <c r="D157" s="24" t="s">
        <v>164</v>
      </c>
      <c r="E157" s="30" t="s">
        <v>85</v>
      </c>
      <c r="F157" s="34" t="s">
        <v>88</v>
      </c>
      <c r="G157" s="32"/>
      <c r="H157" s="33"/>
    </row>
    <row r="158" customFormat="false" ht="15" hidden="false" customHeight="false" outlineLevel="0" collapsed="false">
      <c r="B158" s="12"/>
      <c r="C158" s="29" t="s">
        <v>89</v>
      </c>
      <c r="D158" s="24" t="s">
        <v>165</v>
      </c>
      <c r="E158" s="30" t="s">
        <v>85</v>
      </c>
      <c r="F158" s="31" t="n">
        <v>10</v>
      </c>
      <c r="G158" s="32"/>
      <c r="H158" s="33"/>
    </row>
    <row r="159" customFormat="false" ht="15" hidden="false" customHeight="false" outlineLevel="0" collapsed="false">
      <c r="B159" s="12"/>
      <c r="C159" s="29" t="s">
        <v>91</v>
      </c>
      <c r="D159" s="24" t="s">
        <v>165</v>
      </c>
      <c r="E159" s="30" t="s">
        <v>85</v>
      </c>
      <c r="F159" s="31" t="n">
        <v>15</v>
      </c>
      <c r="G159" s="32"/>
      <c r="H159" s="33"/>
    </row>
    <row r="160" customFormat="false" ht="15" hidden="false" customHeight="false" outlineLevel="0" collapsed="false">
      <c r="B160" s="12"/>
      <c r="C160" s="29" t="s">
        <v>92</v>
      </c>
      <c r="D160" s="24" t="s">
        <v>93</v>
      </c>
      <c r="E160" s="30" t="s">
        <v>85</v>
      </c>
      <c r="F160" s="34" t="s">
        <v>88</v>
      </c>
      <c r="G160" s="32"/>
      <c r="H160" s="33"/>
    </row>
    <row r="162" customFormat="false" ht="15" hidden="false" customHeight="false" outlineLevel="0" collapsed="false">
      <c r="B162" s="10" t="s">
        <v>25</v>
      </c>
      <c r="C162" s="10" t="s">
        <v>76</v>
      </c>
      <c r="D162" s="10" t="s">
        <v>77</v>
      </c>
      <c r="E162" s="10" t="s">
        <v>78</v>
      </c>
      <c r="F162" s="10" t="s">
        <v>79</v>
      </c>
      <c r="G162" s="10" t="s">
        <v>80</v>
      </c>
      <c r="H162" s="10" t="s">
        <v>81</v>
      </c>
    </row>
    <row r="163" customFormat="false" ht="15" hidden="false" customHeight="true" outlineLevel="0" collapsed="false">
      <c r="B163" s="15" t="s">
        <v>94</v>
      </c>
      <c r="C163" s="29" t="s">
        <v>95</v>
      </c>
      <c r="D163" s="24" t="s">
        <v>96</v>
      </c>
      <c r="E163" s="30" t="s">
        <v>109</v>
      </c>
      <c r="F163" s="35" t="n">
        <f aca="false">ROUND(OVERVIEW!$C$16*0.65/5,0)*5</f>
        <v>265</v>
      </c>
      <c r="G163" s="32"/>
      <c r="H163" s="33"/>
    </row>
    <row r="164" customFormat="false" ht="15" hidden="false" customHeight="false" outlineLevel="0" collapsed="false">
      <c r="B164" s="15"/>
      <c r="C164" s="29" t="s">
        <v>98</v>
      </c>
      <c r="D164" s="24" t="s">
        <v>108</v>
      </c>
      <c r="E164" s="30" t="s">
        <v>109</v>
      </c>
      <c r="F164" s="35" t="n">
        <f aca="false">ROUND(OVERVIEW!$C$18*0.65/5,0)*5</f>
        <v>180</v>
      </c>
      <c r="G164" s="32"/>
      <c r="H164" s="33"/>
    </row>
    <row r="165" customFormat="false" ht="15" hidden="false" customHeight="false" outlineLevel="0" collapsed="false">
      <c r="B165" s="15"/>
      <c r="C165" s="29" t="s">
        <v>101</v>
      </c>
      <c r="D165" s="24" t="s">
        <v>102</v>
      </c>
      <c r="E165" s="30" t="s">
        <v>85</v>
      </c>
      <c r="F165" s="31" t="n">
        <v>20</v>
      </c>
      <c r="G165" s="32"/>
      <c r="H165" s="33"/>
    </row>
    <row r="166" customFormat="false" ht="15" hidden="false" customHeight="false" outlineLevel="0" collapsed="false">
      <c r="B166" s="15"/>
      <c r="C166" s="29" t="s">
        <v>103</v>
      </c>
      <c r="D166" s="24" t="s">
        <v>102</v>
      </c>
      <c r="E166" s="30" t="s">
        <v>85</v>
      </c>
      <c r="F166" s="31" t="n">
        <v>40</v>
      </c>
      <c r="G166" s="32"/>
      <c r="H166" s="33"/>
    </row>
    <row r="167" customFormat="false" ht="15" hidden="false" customHeight="false" outlineLevel="0" collapsed="false">
      <c r="B167" s="15"/>
      <c r="C167" s="29" t="s">
        <v>105</v>
      </c>
      <c r="D167" s="24" t="s">
        <v>164</v>
      </c>
      <c r="E167" s="30" t="s">
        <v>85</v>
      </c>
      <c r="F167" s="34" t="s">
        <v>88</v>
      </c>
      <c r="G167" s="32"/>
      <c r="H167" s="33"/>
    </row>
    <row r="169" customFormat="false" ht="15" hidden="false" customHeight="false" outlineLevel="0" collapsed="false">
      <c r="B169" s="10" t="s">
        <v>25</v>
      </c>
      <c r="C169" s="10" t="s">
        <v>76</v>
      </c>
      <c r="D169" s="10" t="s">
        <v>77</v>
      </c>
      <c r="E169" s="10" t="s">
        <v>78</v>
      </c>
      <c r="F169" s="10" t="s">
        <v>79</v>
      </c>
      <c r="G169" s="10" t="s">
        <v>80</v>
      </c>
      <c r="H169" s="10" t="s">
        <v>81</v>
      </c>
    </row>
    <row r="170" customFormat="false" ht="15" hidden="false" customHeight="true" outlineLevel="0" collapsed="false">
      <c r="B170" s="18" t="s">
        <v>106</v>
      </c>
      <c r="C170" s="29" t="s">
        <v>107</v>
      </c>
      <c r="D170" s="24" t="s">
        <v>96</v>
      </c>
      <c r="E170" s="30" t="s">
        <v>120</v>
      </c>
      <c r="F170" s="35" t="n">
        <f aca="false">ROUND(OVERVIEW!$C$17*0.55/5,0)*5</f>
        <v>155</v>
      </c>
      <c r="G170" s="32"/>
      <c r="H170" s="33"/>
    </row>
    <row r="171" customFormat="false" ht="15" hidden="false" customHeight="false" outlineLevel="0" collapsed="false">
      <c r="B171" s="18"/>
      <c r="C171" s="29" t="s">
        <v>166</v>
      </c>
      <c r="D171" s="24" t="s">
        <v>167</v>
      </c>
      <c r="E171" s="30" t="s">
        <v>85</v>
      </c>
      <c r="F171" s="31" t="n">
        <v>40</v>
      </c>
      <c r="G171" s="32"/>
      <c r="H171" s="33"/>
    </row>
    <row r="172" customFormat="false" ht="15" hidden="false" customHeight="false" outlineLevel="0" collapsed="false">
      <c r="B172" s="18"/>
      <c r="C172" s="29" t="s">
        <v>113</v>
      </c>
      <c r="D172" s="24" t="s">
        <v>167</v>
      </c>
      <c r="E172" s="30" t="s">
        <v>85</v>
      </c>
      <c r="F172" s="31" t="n">
        <v>55</v>
      </c>
      <c r="G172" s="32"/>
      <c r="H172" s="33"/>
    </row>
    <row r="173" customFormat="false" ht="15" hidden="false" customHeight="false" outlineLevel="0" collapsed="false">
      <c r="B173" s="18"/>
      <c r="C173" s="29" t="s">
        <v>115</v>
      </c>
      <c r="D173" s="24" t="s">
        <v>167</v>
      </c>
      <c r="E173" s="30" t="s">
        <v>85</v>
      </c>
      <c r="F173" s="31" t="n">
        <v>50</v>
      </c>
      <c r="G173" s="32"/>
      <c r="H173" s="33"/>
    </row>
    <row r="174" customFormat="false" ht="15" hidden="false" customHeight="false" outlineLevel="0" collapsed="false">
      <c r="B174" s="18"/>
      <c r="C174" s="29" t="s">
        <v>116</v>
      </c>
      <c r="D174" s="24" t="s">
        <v>168</v>
      </c>
      <c r="E174" s="30" t="s">
        <v>85</v>
      </c>
      <c r="F174" s="31" t="n">
        <v>15</v>
      </c>
      <c r="G174" s="32"/>
      <c r="H174" s="33"/>
    </row>
    <row r="176" customFormat="false" ht="15" hidden="false" customHeight="false" outlineLevel="0" collapsed="false">
      <c r="B176" s="10" t="s">
        <v>25</v>
      </c>
      <c r="C176" s="10" t="s">
        <v>76</v>
      </c>
      <c r="D176" s="10" t="s">
        <v>77</v>
      </c>
      <c r="E176" s="10" t="s">
        <v>78</v>
      </c>
      <c r="F176" s="10" t="s">
        <v>79</v>
      </c>
      <c r="G176" s="10" t="s">
        <v>80</v>
      </c>
      <c r="H176" s="10" t="s">
        <v>81</v>
      </c>
    </row>
    <row r="177" customFormat="false" ht="15" hidden="false" customHeight="true" outlineLevel="0" collapsed="false">
      <c r="B177" s="21" t="s">
        <v>117</v>
      </c>
      <c r="C177" s="29" t="s">
        <v>118</v>
      </c>
      <c r="D177" s="24" t="s">
        <v>96</v>
      </c>
      <c r="E177" s="30" t="s">
        <v>169</v>
      </c>
      <c r="F177" s="35" t="n">
        <f aca="false">ROUND(OVERVIEW!$C$16*0.5/5,0)*5</f>
        <v>205</v>
      </c>
      <c r="G177" s="32"/>
      <c r="H177" s="33"/>
    </row>
    <row r="178" customFormat="false" ht="15" hidden="false" customHeight="false" outlineLevel="0" collapsed="false">
      <c r="B178" s="21"/>
      <c r="C178" s="29" t="s">
        <v>121</v>
      </c>
      <c r="D178" s="24" t="s">
        <v>170</v>
      </c>
      <c r="E178" s="30" t="s">
        <v>85</v>
      </c>
      <c r="F178" s="31" t="n">
        <v>155</v>
      </c>
      <c r="G178" s="32"/>
      <c r="H178" s="33"/>
    </row>
    <row r="179" customFormat="false" ht="15" hidden="false" customHeight="false" outlineLevel="0" collapsed="false">
      <c r="B179" s="21"/>
      <c r="C179" s="29" t="s">
        <v>123</v>
      </c>
      <c r="D179" s="24" t="s">
        <v>114</v>
      </c>
      <c r="E179" s="30" t="s">
        <v>85</v>
      </c>
      <c r="F179" s="34" t="s">
        <v>88</v>
      </c>
      <c r="G179" s="32"/>
      <c r="H179" s="33"/>
    </row>
    <row r="180" customFormat="false" ht="15" hidden="false" customHeight="false" outlineLevel="0" collapsed="false">
      <c r="B180" s="21"/>
      <c r="C180" s="29" t="s">
        <v>124</v>
      </c>
      <c r="D180" s="24" t="s">
        <v>171</v>
      </c>
      <c r="E180" s="30" t="s">
        <v>85</v>
      </c>
      <c r="F180" s="31" t="n">
        <v>15</v>
      </c>
      <c r="G180" s="32"/>
      <c r="H180" s="33"/>
    </row>
    <row r="181" customFormat="false" ht="15" hidden="false" customHeight="false" outlineLevel="0" collapsed="false">
      <c r="B181" s="21"/>
      <c r="C181" s="29" t="s">
        <v>125</v>
      </c>
      <c r="D181" s="24" t="s">
        <v>167</v>
      </c>
      <c r="E181" s="30" t="s">
        <v>85</v>
      </c>
      <c r="F181" s="31" t="n">
        <v>30</v>
      </c>
      <c r="G181" s="32"/>
      <c r="H181" s="33"/>
    </row>
    <row r="183" customFormat="false" ht="15" hidden="false" customHeight="false" outlineLevel="0" collapsed="false">
      <c r="B183" s="10" t="s">
        <v>25</v>
      </c>
      <c r="C183" s="10" t="s">
        <v>76</v>
      </c>
      <c r="D183" s="10" t="s">
        <v>77</v>
      </c>
      <c r="E183" s="10" t="s">
        <v>78</v>
      </c>
      <c r="F183" s="10" t="s">
        <v>79</v>
      </c>
      <c r="G183" s="10" t="s">
        <v>80</v>
      </c>
      <c r="H183" s="10" t="s">
        <v>81</v>
      </c>
    </row>
    <row r="184" customFormat="false" ht="15" hidden="false" customHeight="true" outlineLevel="0" collapsed="false">
      <c r="B184" s="21" t="s">
        <v>192</v>
      </c>
      <c r="C184" s="29" t="s">
        <v>193</v>
      </c>
      <c r="D184" s="24" t="s">
        <v>96</v>
      </c>
      <c r="E184" s="30" t="s">
        <v>169</v>
      </c>
      <c r="F184" s="35" t="n">
        <f aca="false">ROUND(OVERVIEW!$C$16*0.5/5,0)*5</f>
        <v>205</v>
      </c>
      <c r="G184" s="32"/>
      <c r="H184" s="33"/>
    </row>
    <row r="185" customFormat="false" ht="15" hidden="false" customHeight="false" outlineLevel="0" collapsed="false">
      <c r="B185" s="21"/>
      <c r="C185" s="29" t="s">
        <v>132</v>
      </c>
      <c r="D185" s="24" t="s">
        <v>194</v>
      </c>
      <c r="E185" s="30" t="s">
        <v>85</v>
      </c>
      <c r="F185" s="34" t="s">
        <v>88</v>
      </c>
      <c r="G185" s="32"/>
      <c r="H185" s="33"/>
    </row>
    <row r="186" customFormat="false" ht="15" hidden="false" customHeight="false" outlineLevel="0" collapsed="false">
      <c r="B186" s="21"/>
      <c r="C186" s="29" t="s">
        <v>86</v>
      </c>
      <c r="D186" s="24" t="s">
        <v>164</v>
      </c>
      <c r="E186" s="30" t="s">
        <v>85</v>
      </c>
      <c r="F186" s="34" t="s">
        <v>88</v>
      </c>
      <c r="G186" s="32"/>
      <c r="H186" s="33"/>
    </row>
    <row r="187" customFormat="false" ht="15" hidden="false" customHeight="false" outlineLevel="0" collapsed="false">
      <c r="B187" s="21"/>
      <c r="C187" s="29" t="s">
        <v>89</v>
      </c>
      <c r="D187" s="24" t="s">
        <v>194</v>
      </c>
      <c r="E187" s="30" t="s">
        <v>85</v>
      </c>
      <c r="F187" s="31" t="n">
        <v>10</v>
      </c>
      <c r="G187" s="32"/>
      <c r="H187" s="33"/>
    </row>
    <row r="188" customFormat="false" ht="15" hidden="false" customHeight="false" outlineLevel="0" collapsed="false">
      <c r="B188" s="21"/>
      <c r="C188" s="29" t="s">
        <v>92</v>
      </c>
      <c r="D188" s="24" t="s">
        <v>195</v>
      </c>
      <c r="E188" s="30" t="s">
        <v>85</v>
      </c>
      <c r="F188" s="34" t="s">
        <v>88</v>
      </c>
      <c r="G188" s="32"/>
      <c r="H188" s="33"/>
    </row>
    <row r="190" customFormat="false" ht="15" hidden="false" customHeight="false" outlineLevel="0" collapsed="false">
      <c r="B190" s="10" t="s">
        <v>25</v>
      </c>
      <c r="C190" s="10" t="s">
        <v>76</v>
      </c>
      <c r="D190" s="10" t="s">
        <v>77</v>
      </c>
      <c r="E190" s="10" t="s">
        <v>78</v>
      </c>
      <c r="F190" s="10" t="s">
        <v>79</v>
      </c>
      <c r="G190" s="10" t="s">
        <v>80</v>
      </c>
      <c r="H190" s="10" t="s">
        <v>81</v>
      </c>
    </row>
    <row r="191" customFormat="false" ht="23.85" hidden="false" customHeight="true" outlineLevel="0" collapsed="false">
      <c r="B191" s="38" t="s">
        <v>196</v>
      </c>
      <c r="C191" s="29" t="s">
        <v>197</v>
      </c>
      <c r="D191" s="24" t="s">
        <v>198</v>
      </c>
      <c r="E191" s="30" t="s">
        <v>85</v>
      </c>
      <c r="F191" s="34" t="s">
        <v>88</v>
      </c>
      <c r="G191" s="32"/>
      <c r="H191" s="33"/>
    </row>
    <row r="192" customFormat="false" ht="15" hidden="false" customHeight="false" outlineLevel="0" collapsed="false">
      <c r="B192" s="38"/>
      <c r="C192" s="29" t="s">
        <v>199</v>
      </c>
      <c r="D192" s="24" t="s">
        <v>85</v>
      </c>
      <c r="E192" s="30" t="s">
        <v>85</v>
      </c>
      <c r="F192" s="34" t="s">
        <v>88</v>
      </c>
      <c r="G192" s="32"/>
      <c r="H192" s="33"/>
    </row>
    <row r="193" customFormat="false" ht="15" hidden="false" customHeight="false" outlineLevel="0" collapsed="false">
      <c r="B193" s="38"/>
      <c r="C193" s="29" t="s">
        <v>200</v>
      </c>
      <c r="D193" s="24" t="s">
        <v>85</v>
      </c>
      <c r="E193" s="30" t="s">
        <v>85</v>
      </c>
      <c r="F193" s="34" t="s">
        <v>88</v>
      </c>
      <c r="G193" s="32"/>
      <c r="H193" s="33"/>
    </row>
    <row r="194" customFormat="false" ht="15" hidden="false" customHeight="false" outlineLevel="0" collapsed="false">
      <c r="B194" s="38"/>
      <c r="C194" s="29" t="s">
        <v>201</v>
      </c>
      <c r="D194" s="24" t="s">
        <v>85</v>
      </c>
      <c r="E194" s="30" t="s">
        <v>85</v>
      </c>
      <c r="F194" s="34" t="s">
        <v>88</v>
      </c>
      <c r="G194" s="32"/>
      <c r="H194" s="33"/>
    </row>
    <row r="195" customFormat="false" ht="15" hidden="false" customHeight="false" outlineLevel="0" collapsed="false">
      <c r="B195" s="38"/>
      <c r="C195" s="29" t="s">
        <v>202</v>
      </c>
      <c r="D195" s="24" t="s">
        <v>189</v>
      </c>
      <c r="E195" s="30" t="s">
        <v>185</v>
      </c>
      <c r="F195" s="35" t="n">
        <f aca="false">ROUND(OVERVIEW!$C$16*0.95/5,0)*5</f>
        <v>385</v>
      </c>
      <c r="G195" s="32"/>
      <c r="H195" s="33"/>
    </row>
    <row r="196" customFormat="false" ht="15" hidden="false" customHeight="false" outlineLevel="0" collapsed="false">
      <c r="B196" s="38"/>
      <c r="C196" s="29" t="s">
        <v>203</v>
      </c>
      <c r="D196" s="24" t="s">
        <v>189</v>
      </c>
      <c r="E196" s="30" t="s">
        <v>204</v>
      </c>
      <c r="F196" s="35" t="n">
        <f aca="false">ROUND(OVERVIEW!$C$16*1/5,0)*5</f>
        <v>405</v>
      </c>
      <c r="G196" s="32"/>
      <c r="H196" s="33"/>
    </row>
    <row r="197" customFormat="false" ht="15" hidden="false" customHeight="false" outlineLevel="0" collapsed="false">
      <c r="B197" s="38"/>
      <c r="C197" s="29" t="s">
        <v>205</v>
      </c>
      <c r="D197" s="24" t="s">
        <v>189</v>
      </c>
      <c r="E197" s="30" t="s">
        <v>206</v>
      </c>
      <c r="F197" s="35" t="n">
        <f aca="false">ROUND(OVERVIEW!$C$16*1.03/5,0)*5</f>
        <v>415</v>
      </c>
      <c r="G197" s="32"/>
      <c r="H197" s="33"/>
    </row>
    <row r="199" customFormat="false" ht="15" hidden="false" customHeight="false" outlineLevel="0" collapsed="false">
      <c r="B199" s="10" t="s">
        <v>25</v>
      </c>
      <c r="C199" s="10" t="s">
        <v>76</v>
      </c>
      <c r="D199" s="10" t="s">
        <v>77</v>
      </c>
      <c r="E199" s="10" t="s">
        <v>78</v>
      </c>
      <c r="F199" s="10" t="s">
        <v>79</v>
      </c>
      <c r="G199" s="10" t="s">
        <v>80</v>
      </c>
      <c r="H199" s="10" t="s">
        <v>81</v>
      </c>
    </row>
    <row r="200" customFormat="false" ht="15" hidden="false" customHeight="true" outlineLevel="0" collapsed="false">
      <c r="B200" s="12" t="s">
        <v>207</v>
      </c>
      <c r="C200" s="29" t="s">
        <v>208</v>
      </c>
      <c r="D200" s="24" t="s">
        <v>85</v>
      </c>
      <c r="E200" s="30" t="s">
        <v>85</v>
      </c>
      <c r="F200" s="34" t="s">
        <v>88</v>
      </c>
      <c r="G200" s="32"/>
      <c r="H200" s="33"/>
    </row>
    <row r="201" customFormat="false" ht="15" hidden="false" customHeight="false" outlineLevel="0" collapsed="false">
      <c r="B201" s="12"/>
      <c r="C201" s="29" t="s">
        <v>209</v>
      </c>
      <c r="D201" s="24" t="s">
        <v>210</v>
      </c>
      <c r="E201" s="30" t="s">
        <v>85</v>
      </c>
      <c r="F201" s="34" t="s">
        <v>88</v>
      </c>
      <c r="G201" s="32"/>
      <c r="H201" s="33"/>
    </row>
    <row r="202" customFormat="false" ht="15" hidden="false" customHeight="false" outlineLevel="0" collapsed="false">
      <c r="B202" s="12"/>
      <c r="C202" s="29" t="s">
        <v>211</v>
      </c>
      <c r="D202" s="24" t="s">
        <v>85</v>
      </c>
      <c r="E202" s="30" t="s">
        <v>85</v>
      </c>
      <c r="F202" s="34" t="s">
        <v>88</v>
      </c>
      <c r="G202" s="32"/>
      <c r="H202" s="33"/>
    </row>
    <row r="206" customFormat="false" ht="15" hidden="false" customHeight="false" outlineLevel="0" collapsed="false">
      <c r="B206" s="39" t="s">
        <v>212</v>
      </c>
      <c r="C206" s="39"/>
      <c r="D206" s="39"/>
      <c r="E206" s="39"/>
      <c r="F206" s="39"/>
      <c r="G206" s="39"/>
      <c r="H206" s="39"/>
    </row>
    <row r="207" customFormat="false" ht="15" hidden="false" customHeight="false" outlineLevel="0" collapsed="false">
      <c r="B207" s="40" t="s">
        <v>213</v>
      </c>
      <c r="C207" s="40"/>
      <c r="D207" s="40"/>
      <c r="E207" s="40"/>
      <c r="F207" s="40"/>
      <c r="G207" s="40"/>
      <c r="H207" s="40"/>
    </row>
    <row r="208" customFormat="false" ht="15" hidden="false" customHeight="false" outlineLevel="0" collapsed="false">
      <c r="B208" s="40" t="s">
        <v>214</v>
      </c>
      <c r="C208" s="40"/>
      <c r="D208" s="40"/>
      <c r="E208" s="40"/>
      <c r="F208" s="40"/>
      <c r="G208" s="40"/>
      <c r="H208" s="40"/>
    </row>
    <row r="209" customFormat="false" ht="15" hidden="false" customHeight="false" outlineLevel="0" collapsed="false">
      <c r="B209" s="40" t="s">
        <v>215</v>
      </c>
      <c r="C209" s="40"/>
      <c r="D209" s="40"/>
      <c r="E209" s="40"/>
      <c r="F209" s="40"/>
      <c r="G209" s="40"/>
      <c r="H209" s="40"/>
    </row>
    <row r="210" customFormat="false" ht="15" hidden="false" customHeight="false" outlineLevel="0" collapsed="false">
      <c r="B210" s="40" t="s">
        <v>216</v>
      </c>
      <c r="C210" s="40"/>
      <c r="D210" s="40"/>
      <c r="E210" s="40"/>
      <c r="F210" s="40"/>
      <c r="G210" s="40"/>
      <c r="H210" s="40"/>
    </row>
    <row r="211" customFormat="false" ht="15" hidden="false" customHeight="false" outlineLevel="0" collapsed="false">
      <c r="B211" s="40" t="s">
        <v>217</v>
      </c>
      <c r="C211" s="40"/>
      <c r="D211" s="40"/>
      <c r="E211" s="40"/>
      <c r="F211" s="40"/>
      <c r="G211" s="40"/>
      <c r="H211" s="40"/>
    </row>
    <row r="212" customFormat="false" ht="15" hidden="false" customHeight="false" outlineLevel="0" collapsed="false">
      <c r="B212" s="40"/>
      <c r="C212" s="40"/>
      <c r="D212" s="40"/>
      <c r="E212" s="40"/>
      <c r="F212" s="40"/>
      <c r="G212" s="40"/>
      <c r="H212" s="40"/>
    </row>
    <row r="213" customFormat="false" ht="15" hidden="false" customHeight="false" outlineLevel="0" collapsed="false">
      <c r="B213" s="40" t="s">
        <v>218</v>
      </c>
      <c r="C213" s="40"/>
      <c r="D213" s="40"/>
      <c r="E213" s="40"/>
      <c r="F213" s="40"/>
      <c r="G213" s="40"/>
      <c r="H213" s="40"/>
    </row>
  </sheetData>
  <mergeCells count="41">
    <mergeCell ref="B2:H2"/>
    <mergeCell ref="B4:H4"/>
    <mergeCell ref="B6:B10"/>
    <mergeCell ref="B13:B17"/>
    <mergeCell ref="B20:B24"/>
    <mergeCell ref="B27:B31"/>
    <mergeCell ref="B34:B37"/>
    <mergeCell ref="B40:B44"/>
    <mergeCell ref="B47:B51"/>
    <mergeCell ref="B54:H54"/>
    <mergeCell ref="B56:B60"/>
    <mergeCell ref="B63:B67"/>
    <mergeCell ref="B70:B74"/>
    <mergeCell ref="B77:B81"/>
    <mergeCell ref="B84:B87"/>
    <mergeCell ref="B90:B94"/>
    <mergeCell ref="B97:B101"/>
    <mergeCell ref="B104:H104"/>
    <mergeCell ref="B106:B110"/>
    <mergeCell ref="B113:B117"/>
    <mergeCell ref="B120:B124"/>
    <mergeCell ref="B127:B131"/>
    <mergeCell ref="B134:B137"/>
    <mergeCell ref="B140:B144"/>
    <mergeCell ref="B147:B151"/>
    <mergeCell ref="B154:H154"/>
    <mergeCell ref="B156:B160"/>
    <mergeCell ref="B163:B167"/>
    <mergeCell ref="B170:B174"/>
    <mergeCell ref="B177:B181"/>
    <mergeCell ref="B184:B188"/>
    <mergeCell ref="B191:B197"/>
    <mergeCell ref="B200:B202"/>
    <mergeCell ref="B206:H206"/>
    <mergeCell ref="B207:H207"/>
    <mergeCell ref="B208:H208"/>
    <mergeCell ref="B209:H209"/>
    <mergeCell ref="B210:H210"/>
    <mergeCell ref="B211:H211"/>
    <mergeCell ref="B212:H212"/>
    <mergeCell ref="B213:H2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4A7A"/>
    <pageSetUpPr fitToPage="false"/>
  </sheetPr>
  <dimension ref="B2:C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80"/>
  </cols>
  <sheetData>
    <row r="2" customFormat="false" ht="17.35" hidden="false" customHeight="false" outlineLevel="0" collapsed="false">
      <c r="B2" s="26" t="s">
        <v>219</v>
      </c>
    </row>
    <row r="4" customFormat="false" ht="15" hidden="false" customHeight="false" outlineLevel="0" collapsed="false">
      <c r="B4" s="10" t="s">
        <v>76</v>
      </c>
      <c r="C4" s="10" t="s">
        <v>220</v>
      </c>
    </row>
    <row r="5" customFormat="false" ht="15" hidden="false" customHeight="false" outlineLevel="0" collapsed="false">
      <c r="B5" s="41" t="s">
        <v>221</v>
      </c>
      <c r="C5" s="41"/>
    </row>
    <row r="6" customFormat="false" ht="22.35" hidden="false" customHeight="false" outlineLevel="0" collapsed="false">
      <c r="B6" s="23" t="s">
        <v>95</v>
      </c>
      <c r="C6" s="42" t="s">
        <v>222</v>
      </c>
    </row>
    <row r="7" customFormat="false" ht="22.35" hidden="false" customHeight="false" outlineLevel="0" collapsed="false">
      <c r="B7" s="23" t="s">
        <v>107</v>
      </c>
      <c r="C7" s="42" t="s">
        <v>223</v>
      </c>
    </row>
    <row r="8" customFormat="false" ht="22.35" hidden="false" customHeight="false" outlineLevel="0" collapsed="false">
      <c r="B8" s="23" t="s">
        <v>118</v>
      </c>
      <c r="C8" s="42" t="s">
        <v>224</v>
      </c>
    </row>
    <row r="9" customFormat="false" ht="15" hidden="false" customHeight="false" outlineLevel="0" collapsed="false">
      <c r="B9" s="23" t="s">
        <v>142</v>
      </c>
      <c r="C9" s="42" t="s">
        <v>225</v>
      </c>
    </row>
    <row r="10" customFormat="false" ht="15" hidden="false" customHeight="false" outlineLevel="0" collapsed="false">
      <c r="B10" s="23" t="s">
        <v>136</v>
      </c>
      <c r="C10" s="42" t="s">
        <v>226</v>
      </c>
    </row>
    <row r="11" customFormat="false" ht="22.35" hidden="false" customHeight="false" outlineLevel="0" collapsed="false">
      <c r="B11" s="23" t="s">
        <v>83</v>
      </c>
      <c r="C11" s="42" t="s">
        <v>227</v>
      </c>
    </row>
    <row r="13" customFormat="false" ht="15" hidden="false" customHeight="false" outlineLevel="0" collapsed="false">
      <c r="B13" s="41" t="s">
        <v>228</v>
      </c>
      <c r="C13" s="41"/>
    </row>
    <row r="14" customFormat="false" ht="15" hidden="false" customHeight="false" outlineLevel="0" collapsed="false">
      <c r="B14" s="23" t="s">
        <v>98</v>
      </c>
      <c r="C14" s="42" t="s">
        <v>229</v>
      </c>
    </row>
    <row r="15" customFormat="false" ht="15" hidden="false" customHeight="false" outlineLevel="0" collapsed="false">
      <c r="B15" s="23" t="s">
        <v>138</v>
      </c>
      <c r="C15" s="42" t="s">
        <v>230</v>
      </c>
    </row>
    <row r="16" customFormat="false" ht="15" hidden="false" customHeight="false" outlineLevel="0" collapsed="false">
      <c r="B16" s="23" t="s">
        <v>144</v>
      </c>
      <c r="C16" s="42" t="s">
        <v>231</v>
      </c>
    </row>
    <row r="17" customFormat="false" ht="15" hidden="false" customHeight="false" outlineLevel="0" collapsed="false">
      <c r="B17" s="23" t="s">
        <v>110</v>
      </c>
      <c r="C17" s="42" t="s">
        <v>232</v>
      </c>
    </row>
    <row r="18" customFormat="false" ht="15" hidden="false" customHeight="false" outlineLevel="0" collapsed="false">
      <c r="B18" s="23" t="s">
        <v>145</v>
      </c>
      <c r="C18" s="42" t="s">
        <v>233</v>
      </c>
    </row>
    <row r="20" customFormat="false" ht="15" hidden="false" customHeight="false" outlineLevel="0" collapsed="false">
      <c r="B20" s="41" t="s">
        <v>234</v>
      </c>
      <c r="C20" s="41"/>
    </row>
    <row r="21" customFormat="false" ht="15" hidden="false" customHeight="false" outlineLevel="0" collapsed="false">
      <c r="B21" s="23" t="s">
        <v>113</v>
      </c>
      <c r="C21" s="42" t="s">
        <v>235</v>
      </c>
    </row>
    <row r="22" customFormat="false" ht="15" hidden="false" customHeight="false" outlineLevel="0" collapsed="false">
      <c r="B22" s="23" t="s">
        <v>139</v>
      </c>
      <c r="C22" s="42" t="s">
        <v>236</v>
      </c>
    </row>
    <row r="23" customFormat="false" ht="15" hidden="false" customHeight="false" outlineLevel="0" collapsed="false">
      <c r="B23" s="23" t="s">
        <v>125</v>
      </c>
      <c r="C23" s="42" t="s">
        <v>237</v>
      </c>
    </row>
    <row r="24" customFormat="false" ht="15" hidden="false" customHeight="false" outlineLevel="0" collapsed="false">
      <c r="B24" s="23" t="s">
        <v>146</v>
      </c>
      <c r="C24" s="42" t="s">
        <v>238</v>
      </c>
    </row>
    <row r="25" customFormat="false" ht="15" hidden="false" customHeight="false" outlineLevel="0" collapsed="false">
      <c r="B25" s="23" t="s">
        <v>115</v>
      </c>
      <c r="C25" s="42" t="s">
        <v>239</v>
      </c>
    </row>
    <row r="26" customFormat="false" ht="15" hidden="false" customHeight="false" outlineLevel="0" collapsed="false">
      <c r="B26" s="23" t="s">
        <v>240</v>
      </c>
      <c r="C26" s="42" t="s">
        <v>241</v>
      </c>
    </row>
    <row r="27" customFormat="false" ht="15" hidden="false" customHeight="false" outlineLevel="0" collapsed="false">
      <c r="B27" s="23" t="s">
        <v>140</v>
      </c>
      <c r="C27" s="42" t="s">
        <v>242</v>
      </c>
    </row>
    <row r="29" customFormat="false" ht="15" hidden="false" customHeight="false" outlineLevel="0" collapsed="false">
      <c r="B29" s="41" t="s">
        <v>243</v>
      </c>
      <c r="C29" s="41"/>
    </row>
    <row r="30" customFormat="false" ht="15" hidden="false" customHeight="false" outlineLevel="0" collapsed="false">
      <c r="B30" s="23" t="s">
        <v>121</v>
      </c>
      <c r="C30" s="42" t="s">
        <v>244</v>
      </c>
    </row>
    <row r="31" customFormat="false" ht="15" hidden="false" customHeight="false" outlineLevel="0" collapsed="false">
      <c r="B31" s="23" t="s">
        <v>123</v>
      </c>
      <c r="C31" s="42" t="s">
        <v>245</v>
      </c>
    </row>
    <row r="32" customFormat="false" ht="15" hidden="false" customHeight="false" outlineLevel="0" collapsed="false">
      <c r="B32" s="23" t="s">
        <v>105</v>
      </c>
      <c r="C32" s="42" t="s">
        <v>246</v>
      </c>
    </row>
    <row r="33" customFormat="false" ht="15" hidden="false" customHeight="false" outlineLevel="0" collapsed="false">
      <c r="B33" s="23" t="s">
        <v>124</v>
      </c>
      <c r="C33" s="42" t="s">
        <v>247</v>
      </c>
    </row>
    <row r="34" customFormat="false" ht="15" hidden="false" customHeight="false" outlineLevel="0" collapsed="false">
      <c r="B34" s="23" t="s">
        <v>86</v>
      </c>
      <c r="C34" s="42" t="s">
        <v>248</v>
      </c>
    </row>
    <row r="36" customFormat="false" ht="15" hidden="false" customHeight="false" outlineLevel="0" collapsed="false">
      <c r="B36" s="41" t="s">
        <v>249</v>
      </c>
      <c r="C36" s="41"/>
    </row>
    <row r="37" customFormat="false" ht="15" hidden="false" customHeight="false" outlineLevel="0" collapsed="false">
      <c r="B37" s="23" t="s">
        <v>130</v>
      </c>
      <c r="C37" s="42" t="s">
        <v>250</v>
      </c>
    </row>
    <row r="38" customFormat="false" ht="15" hidden="false" customHeight="false" outlineLevel="0" collapsed="false">
      <c r="B38" s="23" t="s">
        <v>132</v>
      </c>
      <c r="C38" s="42" t="s">
        <v>251</v>
      </c>
    </row>
    <row r="39" customFormat="false" ht="15" hidden="false" customHeight="false" outlineLevel="0" collapsed="false">
      <c r="B39" s="23" t="s">
        <v>133</v>
      </c>
      <c r="C39" s="42" t="s">
        <v>252</v>
      </c>
    </row>
    <row r="41" customFormat="false" ht="15" hidden="false" customHeight="false" outlineLevel="0" collapsed="false">
      <c r="B41" s="41" t="s">
        <v>253</v>
      </c>
      <c r="C41" s="41"/>
    </row>
    <row r="42" customFormat="false" ht="15" hidden="false" customHeight="false" outlineLevel="0" collapsed="false">
      <c r="B42" s="23" t="s">
        <v>254</v>
      </c>
      <c r="C42" s="42" t="s">
        <v>255</v>
      </c>
    </row>
  </sheetData>
  <mergeCells count="6">
    <mergeCell ref="B5:C5"/>
    <mergeCell ref="B13:C13"/>
    <mergeCell ref="B20:C20"/>
    <mergeCell ref="B29:C29"/>
    <mergeCell ref="B36:C36"/>
    <mergeCell ref="B41:C4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2026-04-12T17:34:02Z</dcterms:created>
  <dc:creator>openpyxl</dc:creator>
  <dc:description/>
  <dc:language>en-US</dc:language>
  <cp:lastModifiedBy/>
  <dcterms:modified xsi:type="dcterms:W3CDTF">2026-04-12T17:34:03Z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